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075" windowHeight="8220"/>
  </bookViews>
  <sheets>
    <sheet name="Instructions" sheetId="6" r:id="rId1"/>
    <sheet name="Standard Unc Budget Template" sheetId="5" r:id="rId2"/>
  </sheets>
  <definedNames>
    <definedName name="_xlnm.Print_Area" localSheetId="1">'Standard Unc Budget Template'!$A$1:$L$25</definedName>
  </definedNames>
  <calcPr calcId="145621"/>
</workbook>
</file>

<file path=xl/calcChain.xml><?xml version="1.0" encoding="utf-8"?>
<calcChain xmlns="http://schemas.openxmlformats.org/spreadsheetml/2006/main">
  <c r="M24" i="5" l="1"/>
  <c r="E20" i="5" l="1"/>
  <c r="M18" i="5"/>
  <c r="M17" i="5"/>
  <c r="M16" i="5"/>
  <c r="M15" i="5"/>
  <c r="M14" i="5"/>
  <c r="I18" i="5" l="1"/>
  <c r="I17" i="5"/>
  <c r="I16" i="5"/>
  <c r="I15" i="5"/>
  <c r="I14" i="5"/>
  <c r="I13" i="5"/>
  <c r="I12" i="5"/>
  <c r="I11" i="5"/>
  <c r="I10" i="5"/>
  <c r="I9" i="5"/>
  <c r="I8" i="5"/>
  <c r="I7" i="5"/>
  <c r="I6" i="5"/>
  <c r="I5" i="5"/>
  <c r="I4" i="5"/>
  <c r="K25" i="5" l="1"/>
  <c r="A19" i="5"/>
  <c r="J13" i="5"/>
  <c r="M13" i="5" s="1"/>
  <c r="P12" i="5"/>
  <c r="J12" i="5"/>
  <c r="M12" i="5" s="1"/>
  <c r="P11" i="5"/>
  <c r="J11" i="5"/>
  <c r="M11" i="5" s="1"/>
  <c r="P10" i="5"/>
  <c r="J10" i="5"/>
  <c r="M10" i="5" s="1"/>
  <c r="P9" i="5"/>
  <c r="J9" i="5"/>
  <c r="M9" i="5" s="1"/>
  <c r="J8" i="5"/>
  <c r="M8" i="5" s="1"/>
  <c r="J7" i="5"/>
  <c r="M7" i="5" s="1"/>
  <c r="J6" i="5"/>
  <c r="M6" i="5" s="1"/>
  <c r="J5" i="5"/>
  <c r="M5" i="5" s="1"/>
  <c r="J4" i="5"/>
  <c r="M4" i="5" s="1"/>
  <c r="J3" i="5"/>
  <c r="F3" i="5"/>
  <c r="M19" i="5" l="1"/>
  <c r="K10" i="5"/>
  <c r="K18" i="5"/>
  <c r="K15" i="5"/>
  <c r="K16" i="5"/>
  <c r="K17" i="5"/>
  <c r="K14" i="5"/>
  <c r="K4" i="5"/>
  <c r="K5" i="5"/>
  <c r="K11" i="5"/>
  <c r="K6" i="5"/>
  <c r="K7" i="5"/>
  <c r="K12" i="5"/>
  <c r="K8" i="5"/>
  <c r="K9" i="5"/>
  <c r="K13" i="5"/>
  <c r="J22" i="5"/>
  <c r="M22" i="5" s="1"/>
  <c r="E21" i="5" l="1"/>
  <c r="J23" i="5" s="1"/>
  <c r="J24" i="5" s="1"/>
  <c r="J25" i="5" s="1"/>
  <c r="K19" i="5"/>
  <c r="K22" i="5" s="1"/>
</calcChain>
</file>

<file path=xl/comments1.xml><?xml version="1.0" encoding="utf-8"?>
<comments xmlns="http://schemas.openxmlformats.org/spreadsheetml/2006/main">
  <authors>
    <author>Georgia</author>
    <author>Georgia L Harris</author>
  </authors>
  <commentList>
    <comment ref="G3" authorId="0">
      <text>
        <r>
          <rPr>
            <b/>
            <sz val="9"/>
            <color indexed="81"/>
            <rFont val="Tahoma"/>
            <family val="2"/>
          </rPr>
          <t>Select Type A or B.</t>
        </r>
        <r>
          <rPr>
            <sz val="9"/>
            <color indexed="81"/>
            <rFont val="Tahoma"/>
            <family val="2"/>
          </rPr>
          <t xml:space="preserve">
</t>
        </r>
      </text>
    </comment>
    <comment ref="O12" authorId="1">
      <text>
        <r>
          <rPr>
            <sz val="8"/>
            <color indexed="81"/>
            <rFont val="Tahoma"/>
            <family val="2"/>
          </rPr>
          <t>Use if you need to divide the value by 1/2 and the square root of 3.</t>
        </r>
      </text>
    </comment>
  </commentList>
</comments>
</file>

<file path=xl/sharedStrings.xml><?xml version="1.0" encoding="utf-8"?>
<sst xmlns="http://schemas.openxmlformats.org/spreadsheetml/2006/main" count="173" uniqueCount="171">
  <si>
    <t>Units</t>
  </si>
  <si>
    <t>Explanation/Source/Notes</t>
  </si>
  <si>
    <t>Type</t>
  </si>
  <si>
    <t>mL</t>
  </si>
  <si>
    <t>g</t>
  </si>
  <si>
    <t>mg</t>
  </si>
  <si>
    <t>°C</t>
  </si>
  <si>
    <t>Rectangular</t>
  </si>
  <si>
    <t>C</t>
  </si>
  <si>
    <t>Symbol</t>
  </si>
  <si>
    <t>Probability Distribution</t>
  </si>
  <si>
    <t>Divisor</t>
  </si>
  <si>
    <t>Probability</t>
  </si>
  <si>
    <t>Estimated
Uncertainty</t>
  </si>
  <si>
    <t>Type (A, B)</t>
  </si>
  <si>
    <t>Effective Degrees of Freedom</t>
  </si>
  <si>
    <t>d.f.</t>
  </si>
  <si>
    <t>Measurement Result Units:</t>
  </si>
  <si>
    <t>ν</t>
  </si>
  <si>
    <t>A</t>
  </si>
  <si>
    <t>B</t>
  </si>
  <si>
    <t>Triangular</t>
  </si>
  <si>
    <t>Acceptable 
Units</t>
  </si>
  <si>
    <t>Description</t>
  </si>
  <si>
    <t>µg</t>
  </si>
  <si>
    <t>microgram</t>
  </si>
  <si>
    <t>milligram</t>
  </si>
  <si>
    <t>gram</t>
  </si>
  <si>
    <t>kg</t>
  </si>
  <si>
    <t>kilogram</t>
  </si>
  <si>
    <t>µlb</t>
  </si>
  <si>
    <t>micropound</t>
  </si>
  <si>
    <t>lb</t>
  </si>
  <si>
    <t>pound</t>
  </si>
  <si>
    <t>in</t>
  </si>
  <si>
    <t>inch</t>
  </si>
  <si>
    <r>
      <t>in</t>
    </r>
    <r>
      <rPr>
        <sz val="10"/>
        <rFont val="Verdana"/>
        <family val="2"/>
      </rPr>
      <t>²</t>
    </r>
  </si>
  <si>
    <t>square inch</t>
  </si>
  <si>
    <r>
      <t>in</t>
    </r>
    <r>
      <rPr>
        <sz val="10"/>
        <rFont val="Verdana"/>
        <family val="2"/>
      </rPr>
      <t>³</t>
    </r>
  </si>
  <si>
    <t>cubic inch</t>
  </si>
  <si>
    <t>pt</t>
  </si>
  <si>
    <t>pint</t>
  </si>
  <si>
    <t>qt</t>
  </si>
  <si>
    <t>quart</t>
  </si>
  <si>
    <t>gal</t>
  </si>
  <si>
    <t>gallon</t>
  </si>
  <si>
    <t>milliliter</t>
  </si>
  <si>
    <t>L</t>
  </si>
  <si>
    <t>liter</t>
  </si>
  <si>
    <t>nm</t>
  </si>
  <si>
    <t>nanometer</t>
  </si>
  <si>
    <t>mm</t>
  </si>
  <si>
    <t>millimeter</t>
  </si>
  <si>
    <t>cm</t>
  </si>
  <si>
    <t>centimeter</t>
  </si>
  <si>
    <t>cm²</t>
  </si>
  <si>
    <t>square centimeter</t>
  </si>
  <si>
    <t>cm³</t>
  </si>
  <si>
    <t>cubic centimeter</t>
  </si>
  <si>
    <t>m</t>
  </si>
  <si>
    <t>meter</t>
  </si>
  <si>
    <t>m²</t>
  </si>
  <si>
    <t>square meter</t>
  </si>
  <si>
    <t>m³</t>
  </si>
  <si>
    <t>cubic meter</t>
  </si>
  <si>
    <t>°F</t>
  </si>
  <si>
    <t>degrees Fahrenheit</t>
  </si>
  <si>
    <t>degrees Celcius</t>
  </si>
  <si>
    <t>K</t>
  </si>
  <si>
    <t>Kelvin</t>
  </si>
  <si>
    <t>fl dr</t>
  </si>
  <si>
    <t>fluid drams</t>
  </si>
  <si>
    <t>fl oz</t>
  </si>
  <si>
    <t>Fluid ounce(s)</t>
  </si>
  <si>
    <t>ft</t>
  </si>
  <si>
    <t>foot</t>
  </si>
  <si>
    <t>Pa</t>
  </si>
  <si>
    <t>Pascal</t>
  </si>
  <si>
    <t>kPa</t>
  </si>
  <si>
    <t>Kilopascal</t>
  </si>
  <si>
    <t>s</t>
  </si>
  <si>
    <t>second</t>
  </si>
  <si>
    <t>min</t>
  </si>
  <si>
    <t>minute</t>
  </si>
  <si>
    <t>h</t>
  </si>
  <si>
    <t>hour</t>
  </si>
  <si>
    <t>Ampere</t>
  </si>
  <si>
    <t>coulomb</t>
  </si>
  <si>
    <t>V</t>
  </si>
  <si>
    <t>volt</t>
  </si>
  <si>
    <t>J</t>
  </si>
  <si>
    <t>joule</t>
  </si>
  <si>
    <t>W</t>
  </si>
  <si>
    <t>watt</t>
  </si>
  <si>
    <t>Hz</t>
  </si>
  <si>
    <t>hertz</t>
  </si>
  <si>
    <t>H</t>
  </si>
  <si>
    <t>henry</t>
  </si>
  <si>
    <t>F</t>
  </si>
  <si>
    <t>farad</t>
  </si>
  <si>
    <t>Ω</t>
  </si>
  <si>
    <t>ohm</t>
  </si>
  <si>
    <t>S</t>
  </si>
  <si>
    <t>siemens</t>
  </si>
  <si>
    <t>Wb</t>
  </si>
  <si>
    <t>weber</t>
  </si>
  <si>
    <t>T</t>
  </si>
  <si>
    <t>tesla</t>
  </si>
  <si>
    <t>A/m</t>
  </si>
  <si>
    <t>Ampere per meter (magnetic field strength)</t>
  </si>
  <si>
    <t>cd</t>
  </si>
  <si>
    <t>candela</t>
  </si>
  <si>
    <t>lm</t>
  </si>
  <si>
    <t>lumen</t>
  </si>
  <si>
    <t>lx</t>
  </si>
  <si>
    <t>lux</t>
  </si>
  <si>
    <t>cd/m²</t>
  </si>
  <si>
    <t>candela per square meter</t>
  </si>
  <si>
    <t>rad</t>
  </si>
  <si>
    <t>radian</t>
  </si>
  <si>
    <t>kg/m³</t>
  </si>
  <si>
    <t>kilogram per cubic meter</t>
  </si>
  <si>
    <t>g/cm³</t>
  </si>
  <si>
    <t>grams per cubic centimeter</t>
  </si>
  <si>
    <t>kg/L</t>
  </si>
  <si>
    <t>kilograms per liter</t>
  </si>
  <si>
    <t>m/s</t>
  </si>
  <si>
    <t>meters per second</t>
  </si>
  <si>
    <t>km/h</t>
  </si>
  <si>
    <t>kilometers per hour</t>
  </si>
  <si>
    <t>m/s²</t>
  </si>
  <si>
    <t>meter per second squared</t>
  </si>
  <si>
    <r>
      <t>m</t>
    </r>
    <r>
      <rPr>
        <sz val="10"/>
        <rFont val="Verdana"/>
        <family val="2"/>
      </rPr>
      <t>²</t>
    </r>
    <r>
      <rPr>
        <sz val="10"/>
        <rFont val="Verdana"/>
        <family val="2"/>
      </rPr>
      <t>/s</t>
    </r>
  </si>
  <si>
    <t>meter squared per second</t>
  </si>
  <si>
    <t>Normal, 1s</t>
  </si>
  <si>
    <t>Normal, 2s</t>
  </si>
  <si>
    <t>Normal, 3s</t>
  </si>
  <si>
    <t>Norm@99%</t>
  </si>
  <si>
    <t>U-Shaped</t>
  </si>
  <si>
    <t>select "prob distribution" for complete calculations.</t>
  </si>
  <si>
    <t>Expanded Uncertainty, U, Rounded to 2 Significant Digits</t>
  </si>
  <si>
    <t>Lists for Drop Downs and Lookups.  Do NOT Delete.</t>
  </si>
  <si>
    <r>
      <t>ν</t>
    </r>
    <r>
      <rPr>
        <i/>
        <vertAlign val="subscript"/>
        <sz val="10"/>
        <color theme="1"/>
        <rFont val="Times New Roman"/>
        <family val="1"/>
      </rPr>
      <t>eff</t>
    </r>
  </si>
  <si>
    <r>
      <t xml:space="preserve">Combined Uncertainty, </t>
    </r>
    <r>
      <rPr>
        <i/>
        <sz val="10"/>
        <color theme="1"/>
        <rFont val="Times New Roman"/>
        <family val="1"/>
      </rPr>
      <t>u</t>
    </r>
    <r>
      <rPr>
        <i/>
        <vertAlign val="subscript"/>
        <sz val="10"/>
        <color theme="1"/>
        <rFont val="Times New Roman"/>
        <family val="1"/>
      </rPr>
      <t>c</t>
    </r>
  </si>
  <si>
    <r>
      <t xml:space="preserve">Expanded Uncertainty, </t>
    </r>
    <r>
      <rPr>
        <i/>
        <sz val="10"/>
        <color theme="1"/>
        <rFont val="Times New Roman"/>
        <family val="1"/>
      </rPr>
      <t>U</t>
    </r>
  </si>
  <si>
    <t>Relative Contribution (%)</t>
  </si>
  <si>
    <t>Uncertainty Component Description</t>
  </si>
  <si>
    <t xml:space="preserve">Instructions: Fill in both "components" and "est unc in meas units" AND </t>
  </si>
  <si>
    <t>blank</t>
  </si>
  <si>
    <t>Rect 1/2</t>
  </si>
  <si>
    <t>Instructions</t>
  </si>
  <si>
    <t>Modifications</t>
  </si>
  <si>
    <t>Disclaimer</t>
  </si>
  <si>
    <t>Date</t>
  </si>
  <si>
    <t>Initials</t>
  </si>
  <si>
    <t>Modification</t>
  </si>
  <si>
    <t>These spreadsheets are provided as a useful approach for metrology calculations according to the SOP represented here.  However, NIST OWM or any other organization involved in their development, collectively and individually, do not warrant this spreadsheets for any specific purpose, nor do they make any representations regarding their fitness for any use or purpose whatsoever.  Each user agrees to decide if, when and how to use the spreadsheets, does so at his or her sole risk, and is responsible to suitable and applicable verification prior to use.  When using the tools provided on the NIST OWM website, you agree that you are not entitled to rely on any information generated using these worksheets.  You further agree to hold NIST OWM, and any of their partners in the creation of the tools, harmless for loss you might suffer arising out of any inaccuracies in numbers generated by the worksheets.  Under no circumstances shall NIST OWM, or any of their partners that helped create the tools, be liable for any damages, including incidental, special or consequential damages, arising from the use of these spreadsheets or an inability to use them.</t>
  </si>
  <si>
    <t>If you distribute these tools through any means other than the NIST OWM website at www.nist.gov/labmetrology, you should check the website to ensure the tool being provided is the latest version available, and provide information to users on how to check for updates and revisions to the tools.</t>
  </si>
  <si>
    <t>You must validate all spreadsheets for use in your laboratory!!!</t>
  </si>
  <si>
    <t>GH</t>
  </si>
  <si>
    <t>Enter all values in the light yellow colored cells as needed for a complete uncertainty budget.</t>
  </si>
  <si>
    <t>Incorrect calculations may result if ALL cells are not completely filled in.</t>
  </si>
  <si>
    <t>WARNING:  If you copy and paste to another spreadsheet, be sure to double check all reference cells, data validation for the LISTS and LOOKUP tables!!!</t>
  </si>
  <si>
    <t>Development and modification after limited input.</t>
  </si>
  <si>
    <t>File Purpose: Standard Uncertainty Budget Table Template</t>
  </si>
  <si>
    <t>This file was created as a template for any measurement parameter, but assessment is required before use.</t>
  </si>
  <si>
    <t>Measurement Range and Parameter:</t>
  </si>
  <si>
    <t>For effective degrees of freedom calculation.</t>
  </si>
  <si>
    <t>Min Degrees of Freedom</t>
  </si>
  <si>
    <r>
      <t xml:space="preserve">Coverage factor, </t>
    </r>
    <r>
      <rPr>
        <i/>
        <sz val="10"/>
        <color theme="1"/>
        <rFont val="Times New Roman"/>
        <family val="1"/>
      </rPr>
      <t>k, uses effective degrees of  freedom</t>
    </r>
  </si>
  <si>
    <t>Password is "Metrology"</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</si>
</sst>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sz val="12"/>
      <name val="Times New Roman"/>
      <family val="1"/>
    </font>
    <font>
      <b/>
      <sz val="10"/>
      <name val="Arial"/>
      <family val="2"/>
    </font>
    <font>
      <u/>
      <sz val="10"/>
      <color indexed="12"/>
      <name val="Arial"/>
      <family val="2"/>
    </font>
    <font>
      <sz val="10"/>
      <name val="Arial"/>
      <family val="2"/>
    </font>
    <font>
      <sz val="10"/>
      <name val="Verdana"/>
      <family val="2"/>
    </font>
    <font>
      <sz val="9"/>
      <color indexed="81"/>
      <name val="Tahoma"/>
      <family val="2"/>
    </font>
    <font>
      <b/>
      <sz val="9"/>
      <color indexed="81"/>
      <name val="Tahoma"/>
      <family val="2"/>
    </font>
    <font>
      <b/>
      <sz val="11"/>
      <color rgb="FFFF0000"/>
      <name val="Calibri"/>
      <family val="2"/>
      <scheme val="minor"/>
    </font>
    <font>
      <b/>
      <sz val="10"/>
      <color theme="1"/>
      <name val="Times New Roman"/>
      <family val="1"/>
    </font>
    <font>
      <sz val="10"/>
      <color theme="1"/>
      <name val="Times New Roman"/>
      <family val="1"/>
    </font>
    <font>
      <i/>
      <sz val="10"/>
      <color theme="1"/>
      <name val="Times New Roman"/>
      <family val="1"/>
    </font>
    <font>
      <b/>
      <i/>
      <sz val="10"/>
      <color theme="1"/>
      <name val="Times New Roman"/>
      <family val="1"/>
    </font>
    <font>
      <i/>
      <vertAlign val="subscript"/>
      <sz val="10"/>
      <color theme="1"/>
      <name val="Times New Roman"/>
      <family val="1"/>
    </font>
    <font>
      <b/>
      <i/>
      <sz val="10"/>
      <color rgb="FFFF0000"/>
      <name val="Times New Roman"/>
      <family val="1"/>
    </font>
    <font>
      <i/>
      <sz val="10"/>
      <color theme="1"/>
      <name val="Calibri"/>
      <family val="2"/>
      <scheme val="minor"/>
    </font>
    <font>
      <sz val="14"/>
      <color theme="1"/>
      <name val="Calibri"/>
      <family val="2"/>
      <scheme val="minor"/>
    </font>
    <font>
      <sz val="8"/>
      <color indexed="81"/>
      <name val="Tahoma"/>
      <family val="2"/>
    </font>
    <font>
      <sz val="12"/>
      <color indexed="8"/>
      <name val="Times New Roman"/>
      <family val="1"/>
    </font>
    <font>
      <i/>
      <sz val="11"/>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CCFF99"/>
        <bgColor indexed="64"/>
      </patternFill>
    </fill>
    <fill>
      <patternFill patternType="solid">
        <fgColor rgb="FFFFFFCC"/>
        <bgColor indexed="64"/>
      </patternFill>
    </fill>
    <fill>
      <patternFill patternType="solid">
        <fgColor rgb="FFCCFFFF"/>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style="hair">
        <color indexed="64"/>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24">
    <xf numFmtId="0" fontId="0" fillId="0" borderId="0" xfId="0"/>
    <xf numFmtId="0" fontId="1" fillId="0" borderId="0" xfId="0" applyFont="1"/>
    <xf numFmtId="0" fontId="0" fillId="0" borderId="3" xfId="0" applyBorder="1"/>
    <xf numFmtId="0" fontId="0" fillId="0" borderId="1" xfId="0" applyBorder="1"/>
    <xf numFmtId="0" fontId="0" fillId="0" borderId="11" xfId="0" applyBorder="1"/>
    <xf numFmtId="0" fontId="0" fillId="0" borderId="12" xfId="0" applyBorder="1"/>
    <xf numFmtId="0" fontId="5" fillId="0" borderId="0" xfId="0" applyFont="1" applyAlignment="1">
      <alignment horizontal="center"/>
    </xf>
    <xf numFmtId="0" fontId="0" fillId="0" borderId="0" xfId="0" applyAlignment="1">
      <alignment horizontal="center" wrapText="1"/>
    </xf>
    <xf numFmtId="0" fontId="0" fillId="0" borderId="14" xfId="0" applyBorder="1"/>
    <xf numFmtId="0" fontId="0" fillId="0" borderId="15" xfId="0" applyBorder="1"/>
    <xf numFmtId="0" fontId="0" fillId="0" borderId="0" xfId="0" applyAlignment="1">
      <alignment horizontal="center"/>
    </xf>
    <xf numFmtId="0" fontId="5" fillId="0" borderId="0" xfId="0" applyFont="1" applyAlignment="1">
      <alignment horizontal="left"/>
    </xf>
    <xf numFmtId="0" fontId="6" fillId="0" borderId="0" xfId="0" applyFont="1" applyAlignment="1">
      <alignment horizontal="center"/>
    </xf>
    <xf numFmtId="0" fontId="6" fillId="0" borderId="0" xfId="0" applyFont="1"/>
    <xf numFmtId="0" fontId="0" fillId="0" borderId="0" xfId="0" quotePrefix="1" applyFill="1" applyBorder="1" applyAlignment="1">
      <alignment horizontal="center"/>
    </xf>
    <xf numFmtId="0" fontId="5" fillId="0" borderId="0" xfId="0" applyFont="1" applyBorder="1" applyAlignment="1">
      <alignment horizontal="center"/>
    </xf>
    <xf numFmtId="0" fontId="5" fillId="0" borderId="0" xfId="0" applyFont="1" applyFill="1" applyBorder="1" applyAlignment="1">
      <alignment horizontal="center"/>
    </xf>
    <xf numFmtId="0" fontId="11" fillId="0" borderId="0" xfId="0" applyFont="1"/>
    <xf numFmtId="0" fontId="10" fillId="0" borderId="4" xfId="0" applyFont="1" applyBorder="1" applyAlignment="1">
      <alignment horizontal="center" wrapText="1"/>
    </xf>
    <xf numFmtId="0" fontId="10" fillId="0" borderId="5" xfId="0" applyFont="1" applyBorder="1" applyAlignment="1">
      <alignment horizontal="center" wrapText="1"/>
    </xf>
    <xf numFmtId="0" fontId="13" fillId="0" borderId="5" xfId="0" applyFont="1" applyBorder="1" applyAlignment="1">
      <alignment horizontal="center" wrapText="1"/>
    </xf>
    <xf numFmtId="0" fontId="10" fillId="0" borderId="6" xfId="0" applyFont="1" applyBorder="1" applyAlignment="1">
      <alignment horizontal="center" wrapText="1"/>
    </xf>
    <xf numFmtId="0" fontId="11" fillId="0" borderId="14" xfId="0" applyFont="1" applyBorder="1" applyProtection="1"/>
    <xf numFmtId="0" fontId="11" fillId="0" borderId="14" xfId="0" applyFont="1" applyBorder="1" applyAlignment="1" applyProtection="1">
      <alignment horizontal="center"/>
    </xf>
    <xf numFmtId="0" fontId="11" fillId="0" borderId="3" xfId="0" applyFont="1" applyBorder="1" applyProtection="1"/>
    <xf numFmtId="0" fontId="12" fillId="0" borderId="1" xfId="0" applyFont="1" applyBorder="1" applyAlignment="1" applyProtection="1">
      <alignment horizontal="center"/>
    </xf>
    <xf numFmtId="0" fontId="11" fillId="0" borderId="1" xfId="0" applyFont="1" applyBorder="1" applyProtection="1"/>
    <xf numFmtId="0" fontId="11" fillId="0" borderId="1" xfId="0" applyFont="1" applyBorder="1" applyAlignment="1" applyProtection="1">
      <alignment horizontal="center"/>
    </xf>
    <xf numFmtId="10" fontId="11" fillId="0" borderId="1" xfId="0" applyNumberFormat="1" applyFont="1" applyBorder="1" applyProtection="1"/>
    <xf numFmtId="0" fontId="11" fillId="0" borderId="2" xfId="0" applyFont="1" applyBorder="1" applyProtection="1"/>
    <xf numFmtId="0" fontId="11" fillId="3" borderId="17" xfId="0" applyFont="1" applyFill="1" applyBorder="1" applyAlignment="1" applyProtection="1">
      <alignment horizontal="left"/>
      <protection locked="0"/>
    </xf>
    <xf numFmtId="0" fontId="11" fillId="3" borderId="14" xfId="0" applyFont="1" applyFill="1" applyBorder="1" applyAlignment="1" applyProtection="1">
      <alignment horizontal="center"/>
      <protection locked="0"/>
    </xf>
    <xf numFmtId="0" fontId="11" fillId="3" borderId="14" xfId="0" applyFont="1" applyFill="1" applyBorder="1" applyAlignment="1" applyProtection="1">
      <alignment horizontal="right"/>
      <protection locked="0"/>
    </xf>
    <xf numFmtId="0" fontId="11" fillId="3" borderId="3" xfId="0" applyFont="1" applyFill="1" applyBorder="1" applyAlignment="1" applyProtection="1">
      <alignment horizontal="left"/>
      <protection locked="0"/>
    </xf>
    <xf numFmtId="0" fontId="11" fillId="3" borderId="1" xfId="0" applyFont="1" applyFill="1" applyBorder="1" applyAlignment="1" applyProtection="1">
      <alignment horizontal="center"/>
      <protection locked="0"/>
    </xf>
    <xf numFmtId="0" fontId="11" fillId="3" borderId="1" xfId="0" applyFont="1" applyFill="1" applyBorder="1" applyAlignment="1" applyProtection="1">
      <alignment horizontal="right"/>
      <protection locked="0"/>
    </xf>
    <xf numFmtId="0" fontId="11" fillId="3" borderId="10" xfId="0" applyFont="1" applyFill="1" applyBorder="1" applyAlignment="1" applyProtection="1">
      <alignment horizontal="left"/>
      <protection locked="0"/>
    </xf>
    <xf numFmtId="0" fontId="11" fillId="3" borderId="11" xfId="0" applyFont="1" applyFill="1" applyBorder="1" applyAlignment="1" applyProtection="1">
      <alignment horizontal="center"/>
      <protection locked="0"/>
    </xf>
    <xf numFmtId="0" fontId="11" fillId="3" borderId="11" xfId="0" applyFont="1" applyFill="1" applyBorder="1" applyAlignment="1" applyProtection="1">
      <alignment horizontal="right"/>
      <protection locked="0"/>
    </xf>
    <xf numFmtId="0" fontId="11" fillId="3" borderId="15" xfId="0" applyFont="1" applyFill="1" applyBorder="1" applyProtection="1">
      <protection locked="0"/>
    </xf>
    <xf numFmtId="0" fontId="11" fillId="3" borderId="2" xfId="0" applyFont="1" applyFill="1" applyBorder="1" applyProtection="1">
      <protection locked="0"/>
    </xf>
    <xf numFmtId="0" fontId="11" fillId="3" borderId="18" xfId="0" applyFont="1" applyFill="1" applyBorder="1" applyProtection="1">
      <protection locked="0"/>
    </xf>
    <xf numFmtId="0" fontId="11" fillId="3" borderId="12" xfId="0" applyFont="1" applyFill="1" applyBorder="1" applyProtection="1">
      <protection locked="0"/>
    </xf>
    <xf numFmtId="0" fontId="11" fillId="5" borderId="14" xfId="0" applyFont="1" applyFill="1" applyBorder="1" applyAlignment="1" applyProtection="1">
      <alignment horizontal="center"/>
      <protection locked="0"/>
    </xf>
    <xf numFmtId="0" fontId="11" fillId="5" borderId="11" xfId="0" applyFont="1" applyFill="1" applyBorder="1" applyAlignment="1" applyProtection="1">
      <alignment horizontal="center"/>
      <protection locked="0"/>
    </xf>
    <xf numFmtId="0" fontId="11" fillId="4" borderId="21" xfId="0" applyFont="1" applyFill="1" applyBorder="1" applyAlignment="1"/>
    <xf numFmtId="0" fontId="10" fillId="0" borderId="4" xfId="0" applyFont="1" applyBorder="1" applyAlignment="1">
      <alignment horizontal="right"/>
    </xf>
    <xf numFmtId="0" fontId="11" fillId="3" borderId="6" xfId="0" applyFont="1" applyFill="1" applyBorder="1" applyAlignment="1" applyProtection="1">
      <alignment horizontal="center"/>
      <protection locked="0"/>
    </xf>
    <xf numFmtId="0" fontId="11" fillId="6" borderId="11" xfId="0" quotePrefix="1" applyFont="1" applyFill="1" applyBorder="1" applyAlignment="1" applyProtection="1">
      <alignment horizontal="center"/>
    </xf>
    <xf numFmtId="0" fontId="11" fillId="0" borderId="1" xfId="0" applyFont="1" applyFill="1" applyBorder="1" applyAlignment="1" applyProtection="1">
      <alignment horizontal="center"/>
    </xf>
    <xf numFmtId="0" fontId="11" fillId="4" borderId="14" xfId="0" applyFont="1" applyFill="1" applyBorder="1" applyProtection="1"/>
    <xf numFmtId="0" fontId="11" fillId="4" borderId="15" xfId="0" applyFont="1" applyFill="1" applyBorder="1" applyProtection="1"/>
    <xf numFmtId="0" fontId="11" fillId="3" borderId="14" xfId="0" applyFont="1" applyFill="1" applyBorder="1" applyAlignment="1" applyProtection="1">
      <alignment horizontal="center"/>
    </xf>
    <xf numFmtId="0" fontId="16" fillId="0" borderId="11" xfId="0" applyFont="1" applyBorder="1"/>
    <xf numFmtId="0" fontId="17" fillId="0" borderId="0" xfId="0" applyFont="1"/>
    <xf numFmtId="0" fontId="11" fillId="0" borderId="14" xfId="0" applyNumberFormat="1" applyFont="1" applyFill="1" applyBorder="1" applyAlignment="1" applyProtection="1">
      <alignment horizontal="center"/>
    </xf>
    <xf numFmtId="0" fontId="11" fillId="0" borderId="14" xfId="0" applyFont="1" applyFill="1" applyBorder="1" applyAlignment="1" applyProtection="1">
      <alignment horizontal="center"/>
    </xf>
    <xf numFmtId="10" fontId="11" fillId="0" borderId="14" xfId="0" applyNumberFormat="1" applyFont="1" applyFill="1" applyBorder="1" applyAlignment="1" applyProtection="1">
      <alignment horizontal="center"/>
    </xf>
    <xf numFmtId="0" fontId="11" fillId="0" borderId="11" xfId="0" applyNumberFormat="1" applyFont="1" applyFill="1" applyBorder="1" applyAlignment="1" applyProtection="1">
      <alignment horizontal="center"/>
    </xf>
    <xf numFmtId="0" fontId="11" fillId="0" borderId="11" xfId="0" applyFont="1" applyFill="1" applyBorder="1" applyAlignment="1" applyProtection="1">
      <alignment horizontal="center"/>
    </xf>
    <xf numFmtId="10" fontId="11" fillId="0" borderId="11" xfId="0" applyNumberFormat="1" applyFont="1" applyFill="1" applyBorder="1" applyAlignment="1" applyProtection="1">
      <alignment horizontal="center"/>
    </xf>
    <xf numFmtId="0" fontId="0" fillId="0" borderId="10" xfId="0" applyBorder="1"/>
    <xf numFmtId="14" fontId="0" fillId="0" borderId="3" xfId="0" applyNumberFormat="1" applyBorder="1"/>
    <xf numFmtId="0" fontId="1" fillId="0" borderId="7" xfId="0" applyFont="1" applyBorder="1"/>
    <xf numFmtId="14" fontId="2" fillId="0" borderId="3" xfId="0" applyNumberFormat="1" applyFont="1" applyBorder="1" applyAlignment="1">
      <alignment vertical="center"/>
    </xf>
    <xf numFmtId="10" fontId="15" fillId="4" borderId="14" xfId="0" applyNumberFormat="1" applyFont="1" applyFill="1" applyBorder="1" applyAlignment="1" applyProtection="1">
      <alignment horizontal="center"/>
    </xf>
    <xf numFmtId="0" fontId="20" fillId="0" borderId="0" xfId="0" quotePrefix="1" applyFont="1" applyAlignment="1">
      <alignment horizontal="left"/>
    </xf>
    <xf numFmtId="1" fontId="20" fillId="0" borderId="0" xfId="0" quotePrefix="1" applyNumberFormat="1" applyFont="1" applyAlignment="1">
      <alignment horizontal="right"/>
    </xf>
    <xf numFmtId="0" fontId="12" fillId="0" borderId="1" xfId="0" quotePrefix="1" applyFont="1" applyBorder="1" applyProtection="1"/>
    <xf numFmtId="0" fontId="20" fillId="2" borderId="0" xfId="0" applyFont="1" applyFill="1" applyAlignment="1">
      <alignment horizontal="center" wrapText="1"/>
    </xf>
    <xf numFmtId="0" fontId="20" fillId="2" borderId="0" xfId="0" applyFont="1" applyFill="1"/>
    <xf numFmtId="0" fontId="20" fillId="2" borderId="0" xfId="0" quotePrefix="1" applyFont="1" applyFill="1"/>
    <xf numFmtId="0" fontId="12" fillId="2" borderId="1" xfId="0" quotePrefix="1" applyFont="1" applyFill="1" applyBorder="1" applyAlignment="1" applyProtection="1">
      <alignment horizontal="center"/>
    </xf>
    <xf numFmtId="0" fontId="0" fillId="2" borderId="0" xfId="0" applyFill="1"/>
    <xf numFmtId="0" fontId="19" fillId="0" borderId="1" xfId="0" applyFont="1" applyBorder="1" applyAlignment="1">
      <alignment horizontal="left" wrapText="1"/>
    </xf>
    <xf numFmtId="0" fontId="19" fillId="0" borderId="2" xfId="0" applyFont="1" applyBorder="1" applyAlignment="1">
      <alignment horizontal="left" wrapText="1"/>
    </xf>
    <xf numFmtId="0" fontId="4" fillId="0" borderId="3" xfId="1" applyFont="1" applyBorder="1" applyAlignment="1" applyProtection="1">
      <alignment horizontal="left" wrapText="1"/>
    </xf>
    <xf numFmtId="0" fontId="4" fillId="0" borderId="1" xfId="1" applyFont="1" applyBorder="1" applyAlignment="1" applyProtection="1">
      <alignment horizontal="left" wrapText="1"/>
    </xf>
    <xf numFmtId="0" fontId="4" fillId="0" borderId="2" xfId="1" applyFont="1" applyBorder="1" applyAlignment="1" applyProtection="1">
      <alignment horizontal="left" wrapText="1"/>
    </xf>
    <xf numFmtId="0" fontId="4" fillId="0" borderId="10" xfId="1" applyFont="1" applyBorder="1" applyAlignment="1" applyProtection="1">
      <alignment horizontal="left" wrapText="1"/>
    </xf>
    <xf numFmtId="0" fontId="4" fillId="0" borderId="11" xfId="1" applyFont="1" applyBorder="1" applyAlignment="1" applyProtection="1">
      <alignment horizontal="left" wrapText="1"/>
    </xf>
    <xf numFmtId="0" fontId="4" fillId="0" borderId="12" xfId="1" applyFont="1" applyBorder="1" applyAlignment="1" applyProtection="1">
      <alignment horizontal="left" wrapText="1"/>
    </xf>
    <xf numFmtId="0" fontId="9" fillId="0" borderId="8" xfId="0" applyFont="1" applyBorder="1" applyAlignment="1">
      <alignment horizontal="center"/>
    </xf>
    <xf numFmtId="0" fontId="9" fillId="0" borderId="9" xfId="0" applyFont="1" applyBorder="1" applyAlignment="1">
      <alignment horizontal="center"/>
    </xf>
    <xf numFmtId="0" fontId="1"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0" fillId="0" borderId="19" xfId="0" applyFont="1" applyBorder="1" applyAlignment="1">
      <alignment horizontal="left"/>
    </xf>
    <xf numFmtId="0" fontId="0" fillId="0" borderId="20" xfId="0" applyFont="1" applyBorder="1" applyAlignment="1">
      <alignment horizontal="left"/>
    </xf>
    <xf numFmtId="0" fontId="0" fillId="0" borderId="28" xfId="0" applyFont="1"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1" fillId="0" borderId="0" xfId="0" applyFont="1" applyAlignment="1">
      <alignment horizontal="center"/>
    </xf>
    <xf numFmtId="0" fontId="0" fillId="0" borderId="3" xfId="0" applyBorder="1" applyAlignment="1">
      <alignment horizontal="left"/>
    </xf>
    <xf numFmtId="0" fontId="9" fillId="0" borderId="3" xfId="0" applyFont="1" applyBorder="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4" xfId="0" applyFont="1" applyBorder="1" applyAlignment="1">
      <alignment horizontal="right"/>
    </xf>
    <xf numFmtId="0" fontId="10" fillId="0" borderId="5" xfId="0" applyFont="1" applyBorder="1" applyAlignment="1">
      <alignment horizontal="right"/>
    </xf>
    <xf numFmtId="0" fontId="11" fillId="5" borderId="5" xfId="0" applyFont="1" applyFill="1" applyBorder="1" applyAlignment="1" applyProtection="1">
      <alignment horizontal="left"/>
      <protection locked="0"/>
    </xf>
    <xf numFmtId="0" fontId="11" fillId="5" borderId="6" xfId="0" applyFont="1" applyFill="1" applyBorder="1" applyAlignment="1" applyProtection="1">
      <alignment horizontal="left"/>
      <protection locked="0"/>
    </xf>
    <xf numFmtId="0" fontId="15" fillId="4" borderId="21" xfId="0" applyFont="1" applyFill="1" applyBorder="1" applyAlignment="1">
      <alignment horizontal="right"/>
    </xf>
    <xf numFmtId="0" fontId="15" fillId="4" borderId="21" xfId="0" applyFont="1" applyFill="1" applyBorder="1" applyAlignment="1">
      <alignment horizontal="left"/>
    </xf>
    <xf numFmtId="0" fontId="11" fillId="0" borderId="3" xfId="0" applyFont="1" applyBorder="1" applyAlignment="1" applyProtection="1">
      <alignment horizontal="right"/>
    </xf>
    <xf numFmtId="0" fontId="11" fillId="0" borderId="1" xfId="0" applyFont="1" applyBorder="1" applyAlignment="1" applyProtection="1">
      <alignment horizontal="right"/>
    </xf>
    <xf numFmtId="0" fontId="12" fillId="0" borderId="10" xfId="0" applyFont="1" applyBorder="1" applyAlignment="1" applyProtection="1">
      <alignment horizontal="right"/>
    </xf>
    <xf numFmtId="0" fontId="12" fillId="0" borderId="11" xfId="0" applyFont="1" applyBorder="1" applyAlignment="1" applyProtection="1">
      <alignment horizontal="right"/>
    </xf>
    <xf numFmtId="0" fontId="9" fillId="0" borderId="0" xfId="0" applyFont="1" applyAlignment="1">
      <alignment horizontal="center" wrapText="1"/>
    </xf>
    <xf numFmtId="0" fontId="9"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0" fillId="0" borderId="0" xfId="0" applyAlignment="1">
      <alignment horizontal="center"/>
    </xf>
    <xf numFmtId="0" fontId="11" fillId="0" borderId="19" xfId="0" applyFont="1" applyBorder="1" applyAlignment="1" applyProtection="1">
      <alignment horizontal="right"/>
    </xf>
    <xf numFmtId="0" fontId="11" fillId="0" borderId="20" xfId="0" applyFont="1" applyBorder="1" applyAlignment="1" applyProtection="1">
      <alignment horizontal="right"/>
    </xf>
    <xf numFmtId="0" fontId="11" fillId="0" borderId="16" xfId="0" applyFont="1" applyBorder="1" applyAlignment="1" applyProtection="1">
      <alignment horizontal="right"/>
    </xf>
    <xf numFmtId="0" fontId="15" fillId="4" borderId="22" xfId="0" applyFont="1" applyFill="1" applyBorder="1" applyAlignment="1" applyProtection="1">
      <alignment horizontal="center" wrapText="1"/>
    </xf>
    <xf numFmtId="0" fontId="15" fillId="4" borderId="23" xfId="0" applyFont="1" applyFill="1" applyBorder="1" applyAlignment="1" applyProtection="1">
      <alignment horizontal="center" wrapText="1"/>
    </xf>
    <xf numFmtId="0" fontId="15" fillId="4" borderId="26" xfId="0" applyFont="1" applyFill="1" applyBorder="1" applyAlignment="1" applyProtection="1">
      <alignment horizontal="center" wrapText="1"/>
    </xf>
    <xf numFmtId="0" fontId="15" fillId="4" borderId="27" xfId="0" applyFont="1" applyFill="1" applyBorder="1" applyAlignment="1" applyProtection="1">
      <alignment horizontal="center" wrapText="1"/>
    </xf>
    <xf numFmtId="0" fontId="15" fillId="4" borderId="24" xfId="0" applyFont="1" applyFill="1" applyBorder="1" applyAlignment="1" applyProtection="1">
      <alignment horizontal="center"/>
    </xf>
    <xf numFmtId="0" fontId="15" fillId="4" borderId="25" xfId="0" applyFont="1" applyFill="1" applyBorder="1" applyAlignment="1" applyProtection="1">
      <alignment horizontal="center"/>
    </xf>
    <xf numFmtId="0" fontId="15" fillId="4" borderId="13"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color rgb="FFFFFF99"/>
      <color rgb="FFCCFF99"/>
      <color rgb="FFCCFFFF"/>
      <color rgb="FFFB5D0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ist.gov/labmetrolog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zoomScaleNormal="100" workbookViewId="0">
      <selection activeCell="A14" sqref="A14"/>
    </sheetView>
  </sheetViews>
  <sheetFormatPr defaultRowHeight="15" x14ac:dyDescent="0.25"/>
  <cols>
    <col min="1" max="8" width="12.7109375" customWidth="1"/>
  </cols>
  <sheetData>
    <row r="1" spans="1:8" x14ac:dyDescent="0.25">
      <c r="A1" s="94" t="s">
        <v>164</v>
      </c>
      <c r="B1" s="94"/>
      <c r="C1" s="94"/>
      <c r="D1" s="94"/>
      <c r="E1" s="94"/>
      <c r="F1" s="94"/>
      <c r="G1" s="94"/>
      <c r="H1" s="94"/>
    </row>
    <row r="2" spans="1:8" ht="15.75" thickBot="1" x14ac:dyDescent="0.3"/>
    <row r="3" spans="1:8" ht="15.75" thickTop="1" x14ac:dyDescent="0.25">
      <c r="A3" s="84" t="s">
        <v>150</v>
      </c>
      <c r="B3" s="85"/>
      <c r="C3" s="85"/>
      <c r="D3" s="85"/>
      <c r="E3" s="85"/>
      <c r="F3" s="85"/>
      <c r="G3" s="85"/>
      <c r="H3" s="86"/>
    </row>
    <row r="4" spans="1:8" x14ac:dyDescent="0.25">
      <c r="A4" s="87" t="s">
        <v>165</v>
      </c>
      <c r="B4" s="88"/>
      <c r="C4" s="88"/>
      <c r="D4" s="88"/>
      <c r="E4" s="88"/>
      <c r="F4" s="88"/>
      <c r="G4" s="88"/>
      <c r="H4" s="89"/>
    </row>
    <row r="5" spans="1:8" x14ac:dyDescent="0.25">
      <c r="A5" s="95" t="s">
        <v>160</v>
      </c>
      <c r="B5" s="90"/>
      <c r="C5" s="90"/>
      <c r="D5" s="90"/>
      <c r="E5" s="90"/>
      <c r="F5" s="90"/>
      <c r="G5" s="90"/>
      <c r="H5" s="91"/>
    </row>
    <row r="6" spans="1:8" x14ac:dyDescent="0.25">
      <c r="A6" s="95" t="s">
        <v>161</v>
      </c>
      <c r="B6" s="90"/>
      <c r="C6" s="90"/>
      <c r="D6" s="90"/>
      <c r="E6" s="90"/>
      <c r="F6" s="90"/>
      <c r="G6" s="90"/>
      <c r="H6" s="91"/>
    </row>
    <row r="7" spans="1:8" ht="30" customHeight="1" x14ac:dyDescent="0.25">
      <c r="A7" s="96" t="s">
        <v>162</v>
      </c>
      <c r="B7" s="97"/>
      <c r="C7" s="97"/>
      <c r="D7" s="97"/>
      <c r="E7" s="97"/>
      <c r="F7" s="97"/>
      <c r="G7" s="97"/>
      <c r="H7" s="98"/>
    </row>
    <row r="8" spans="1:8" ht="15.75" thickBot="1" x14ac:dyDescent="0.3">
      <c r="A8" s="61" t="s">
        <v>170</v>
      </c>
      <c r="B8" s="4"/>
      <c r="C8" s="4"/>
      <c r="D8" s="4"/>
      <c r="E8" s="4"/>
      <c r="F8" s="4"/>
      <c r="G8" s="4"/>
      <c r="H8" s="5"/>
    </row>
    <row r="9" spans="1:8" ht="15.75" thickTop="1" x14ac:dyDescent="0.25">
      <c r="A9" s="84" t="s">
        <v>151</v>
      </c>
      <c r="B9" s="85"/>
      <c r="C9" s="85"/>
      <c r="D9" s="85"/>
      <c r="E9" s="85"/>
      <c r="F9" s="85"/>
      <c r="G9" s="85"/>
      <c r="H9" s="86"/>
    </row>
    <row r="10" spans="1:8" x14ac:dyDescent="0.25">
      <c r="A10" s="2" t="s">
        <v>153</v>
      </c>
      <c r="B10" s="3" t="s">
        <v>154</v>
      </c>
      <c r="C10" s="92" t="s">
        <v>155</v>
      </c>
      <c r="D10" s="92"/>
      <c r="E10" s="92"/>
      <c r="F10" s="92"/>
      <c r="G10" s="92"/>
      <c r="H10" s="93"/>
    </row>
    <row r="11" spans="1:8" x14ac:dyDescent="0.25">
      <c r="A11" s="62">
        <v>41289</v>
      </c>
      <c r="B11" s="3" t="s">
        <v>159</v>
      </c>
      <c r="C11" s="90" t="s">
        <v>163</v>
      </c>
      <c r="D11" s="90"/>
      <c r="E11" s="90"/>
      <c r="F11" s="90"/>
      <c r="G11" s="90"/>
      <c r="H11" s="91"/>
    </row>
    <row r="12" spans="1:8" x14ac:dyDescent="0.25">
      <c r="A12" s="2"/>
      <c r="B12" s="3"/>
      <c r="C12" s="92"/>
      <c r="D12" s="92"/>
      <c r="E12" s="92"/>
      <c r="F12" s="92"/>
      <c r="G12" s="92"/>
      <c r="H12" s="93"/>
    </row>
    <row r="13" spans="1:8" x14ac:dyDescent="0.25">
      <c r="A13" s="2"/>
      <c r="B13" s="3"/>
      <c r="C13" s="92"/>
      <c r="D13" s="92"/>
      <c r="E13" s="92"/>
      <c r="F13" s="92"/>
      <c r="G13" s="92"/>
      <c r="H13" s="93"/>
    </row>
    <row r="14" spans="1:8" x14ac:dyDescent="0.25">
      <c r="A14" s="2"/>
      <c r="B14" s="3"/>
      <c r="C14" s="92"/>
      <c r="D14" s="92"/>
      <c r="E14" s="92"/>
      <c r="F14" s="92"/>
      <c r="G14" s="92"/>
      <c r="H14" s="93"/>
    </row>
    <row r="15" spans="1:8" x14ac:dyDescent="0.25">
      <c r="A15" s="2"/>
      <c r="B15" s="3"/>
      <c r="C15" s="92"/>
      <c r="D15" s="92"/>
      <c r="E15" s="92"/>
      <c r="F15" s="92"/>
      <c r="G15" s="92"/>
      <c r="H15" s="93"/>
    </row>
    <row r="16" spans="1:8" x14ac:dyDescent="0.25">
      <c r="A16" s="2"/>
      <c r="B16" s="3"/>
      <c r="C16" s="92"/>
      <c r="D16" s="92"/>
      <c r="E16" s="92"/>
      <c r="F16" s="92"/>
      <c r="G16" s="92"/>
      <c r="H16" s="93"/>
    </row>
    <row r="17" spans="1:8" ht="15.75" thickBot="1" x14ac:dyDescent="0.3">
      <c r="A17" s="61"/>
      <c r="B17" s="4"/>
      <c r="C17" s="4"/>
      <c r="D17" s="4"/>
      <c r="E17" s="4"/>
      <c r="F17" s="4"/>
      <c r="G17" s="4"/>
      <c r="H17" s="5"/>
    </row>
    <row r="18" spans="1:8" ht="15.75" thickTop="1" x14ac:dyDescent="0.25">
      <c r="A18" s="63" t="s">
        <v>152</v>
      </c>
      <c r="B18" s="82" t="s">
        <v>158</v>
      </c>
      <c r="C18" s="82"/>
      <c r="D18" s="82"/>
      <c r="E18" s="82"/>
      <c r="F18" s="82"/>
      <c r="G18" s="82"/>
      <c r="H18" s="83"/>
    </row>
    <row r="19" spans="1:8" ht="205.5" customHeight="1" x14ac:dyDescent="0.25">
      <c r="A19" s="64">
        <v>41289</v>
      </c>
      <c r="B19" s="74" t="s">
        <v>156</v>
      </c>
      <c r="C19" s="74"/>
      <c r="D19" s="74"/>
      <c r="E19" s="74"/>
      <c r="F19" s="74"/>
      <c r="G19" s="74"/>
      <c r="H19" s="75"/>
    </row>
    <row r="20" spans="1:8" ht="15" customHeight="1" x14ac:dyDescent="0.25">
      <c r="A20" s="76" t="s">
        <v>157</v>
      </c>
      <c r="B20" s="77"/>
      <c r="C20" s="77"/>
      <c r="D20" s="77"/>
      <c r="E20" s="77"/>
      <c r="F20" s="77"/>
      <c r="G20" s="77"/>
      <c r="H20" s="78"/>
    </row>
    <row r="21" spans="1:8" x14ac:dyDescent="0.25">
      <c r="A21" s="76"/>
      <c r="B21" s="77"/>
      <c r="C21" s="77"/>
      <c r="D21" s="77"/>
      <c r="E21" s="77"/>
      <c r="F21" s="77"/>
      <c r="G21" s="77"/>
      <c r="H21" s="78"/>
    </row>
    <row r="22" spans="1:8" x14ac:dyDescent="0.25">
      <c r="A22" s="76"/>
      <c r="B22" s="77"/>
      <c r="C22" s="77"/>
      <c r="D22" s="77"/>
      <c r="E22" s="77"/>
      <c r="F22" s="77"/>
      <c r="G22" s="77"/>
      <c r="H22" s="78"/>
    </row>
    <row r="23" spans="1:8" ht="15.75" thickBot="1" x14ac:dyDescent="0.3">
      <c r="A23" s="79"/>
      <c r="B23" s="80"/>
      <c r="C23" s="80"/>
      <c r="D23" s="80"/>
      <c r="E23" s="80"/>
      <c r="F23" s="80"/>
      <c r="G23" s="80"/>
      <c r="H23" s="81"/>
    </row>
    <row r="24" spans="1:8" ht="15.75" thickTop="1" x14ac:dyDescent="0.25"/>
  </sheetData>
  <sheetProtection password="FFAD" sheet="1" objects="1" scenarios="1"/>
  <mergeCells count="17">
    <mergeCell ref="A1:H1"/>
    <mergeCell ref="A5:H5"/>
    <mergeCell ref="A6:H6"/>
    <mergeCell ref="A7:H7"/>
    <mergeCell ref="C10:H10"/>
    <mergeCell ref="B19:H19"/>
    <mergeCell ref="A20:H23"/>
    <mergeCell ref="B18:H18"/>
    <mergeCell ref="A3:H3"/>
    <mergeCell ref="A9:H9"/>
    <mergeCell ref="A4:H4"/>
    <mergeCell ref="C11:H11"/>
    <mergeCell ref="C12:H12"/>
    <mergeCell ref="C13:H13"/>
    <mergeCell ref="C14:H14"/>
    <mergeCell ref="C15:H15"/>
    <mergeCell ref="C16:H16"/>
  </mergeCells>
  <hyperlinks>
    <hyperlink ref="A20" r:id="rId1" display="http://www.nist.gov/labmetrology"/>
  </hyperlinks>
  <printOptions horizontalCentered="1"/>
  <pageMargins left="0.7" right="0.7" top="0.75" bottom="0.75" header="0.3" footer="0.3"/>
  <pageSetup scale="88" orientation="portrait" r:id="rId2"/>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3"/>
  <sheetViews>
    <sheetView workbookViewId="0">
      <selection activeCell="A4" sqref="A4"/>
    </sheetView>
  </sheetViews>
  <sheetFormatPr defaultColWidth="24.7109375" defaultRowHeight="15" x14ac:dyDescent="0.25"/>
  <cols>
    <col min="1" max="1" width="25.85546875" customWidth="1"/>
    <col min="2" max="2" width="8.140625" customWidth="1"/>
    <col min="3" max="3" width="12.7109375" customWidth="1"/>
    <col min="4" max="4" width="5.7109375" bestFit="1" customWidth="1"/>
    <col min="5" max="5" width="10.5703125" customWidth="1"/>
    <col min="7" max="7" width="10.5703125" style="10" customWidth="1"/>
    <col min="8" max="8" width="13.28515625" style="10" customWidth="1"/>
    <col min="9" max="9" width="8.85546875" style="10" customWidth="1"/>
    <col min="10" max="10" width="14.140625" customWidth="1"/>
    <col min="11" max="11" width="11.5703125" customWidth="1"/>
    <col min="12" max="12" width="24.140625" customWidth="1"/>
    <col min="14" max="14" width="5.28515625" bestFit="1" customWidth="1"/>
    <col min="15" max="15" width="11.42578125" bestFit="1" customWidth="1"/>
    <col min="16" max="16" width="7.140625" bestFit="1" customWidth="1"/>
    <col min="17" max="17" width="12.5703125" customWidth="1"/>
    <col min="18" max="18" width="20.5703125" customWidth="1"/>
  </cols>
  <sheetData>
    <row r="1" spans="1:18" ht="16.5" thickTop="1" thickBot="1" x14ac:dyDescent="0.3">
      <c r="A1" s="46" t="s">
        <v>17</v>
      </c>
      <c r="B1" s="47"/>
      <c r="C1" s="17"/>
      <c r="D1" s="17"/>
      <c r="E1" s="17"/>
      <c r="F1" s="99" t="s">
        <v>166</v>
      </c>
      <c r="G1" s="100"/>
      <c r="H1" s="101"/>
      <c r="I1" s="101"/>
      <c r="J1" s="101"/>
      <c r="K1" s="102"/>
      <c r="L1" s="17"/>
    </row>
    <row r="2" spans="1:18" ht="16.5" thickTop="1" thickBot="1" x14ac:dyDescent="0.3">
      <c r="A2" s="103" t="s">
        <v>147</v>
      </c>
      <c r="B2" s="103"/>
      <c r="C2" s="103"/>
      <c r="D2" s="103"/>
      <c r="E2" s="103"/>
      <c r="F2" s="103"/>
      <c r="G2" s="45"/>
      <c r="H2" s="104" t="s">
        <v>139</v>
      </c>
      <c r="I2" s="104"/>
      <c r="J2" s="104"/>
      <c r="K2" s="104"/>
      <c r="L2" s="17"/>
      <c r="N2" s="109" t="s">
        <v>141</v>
      </c>
      <c r="O2" s="110"/>
      <c r="P2" s="110"/>
      <c r="Q2" s="110"/>
      <c r="R2" s="110"/>
    </row>
    <row r="3" spans="1:18" s="7" customFormat="1" ht="69.75" customHeight="1" thickTop="1" thickBot="1" x14ac:dyDescent="0.3">
      <c r="A3" s="18" t="s">
        <v>146</v>
      </c>
      <c r="B3" s="19" t="s">
        <v>9</v>
      </c>
      <c r="C3" s="19" t="s">
        <v>13</v>
      </c>
      <c r="D3" s="19" t="s">
        <v>0</v>
      </c>
      <c r="E3" s="20" t="s">
        <v>16</v>
      </c>
      <c r="F3" s="19" t="str">
        <f>CONCATENATE("Estimated Unc in Measurement Units","   
",
"("&amp;B1&amp;")")</f>
        <v>Estimated Unc in Measurement Units   
()</v>
      </c>
      <c r="G3" s="19" t="s">
        <v>14</v>
      </c>
      <c r="H3" s="19" t="s">
        <v>10</v>
      </c>
      <c r="I3" s="19" t="s">
        <v>11</v>
      </c>
      <c r="J3" s="19" t="str">
        <f>CONCATENATE("Std Unc","   
",
"("&amp;B1&amp;")")</f>
        <v>Std Unc   
()</v>
      </c>
      <c r="K3" s="19" t="s">
        <v>145</v>
      </c>
      <c r="L3" s="21" t="s">
        <v>1</v>
      </c>
      <c r="M3" s="69" t="s">
        <v>167</v>
      </c>
      <c r="Q3" s="111" t="s">
        <v>22</v>
      </c>
      <c r="R3" s="112" t="s">
        <v>23</v>
      </c>
    </row>
    <row r="4" spans="1:18" ht="15.75" customHeight="1" thickTop="1" x14ac:dyDescent="0.25">
      <c r="A4" s="30"/>
      <c r="B4" s="31"/>
      <c r="C4" s="32"/>
      <c r="D4" s="52"/>
      <c r="E4" s="31"/>
      <c r="F4" s="32"/>
      <c r="G4" s="43"/>
      <c r="H4" s="43"/>
      <c r="I4" s="55" t="str">
        <f>IF(A4="","",IF(F4="","Finish",IF(H4="","",VLOOKUP(H4,O5:P13,2,))))</f>
        <v/>
      </c>
      <c r="J4" s="56" t="str">
        <f>IF(A4="","",IF(F4="","Finish",IF(I4="","",F4/I4)))</f>
        <v/>
      </c>
      <c r="K4" s="57" t="str">
        <f>IF(J4="","",IF(J4="Finish","Finish",J4^2/SUMSQ(J4:J18)))</f>
        <v/>
      </c>
      <c r="L4" s="39"/>
      <c r="M4" s="70" t="str">
        <f t="shared" ref="M4:M12" si="0">IF(J4="","",J4^4/E4)</f>
        <v/>
      </c>
      <c r="N4" s="1" t="s">
        <v>2</v>
      </c>
      <c r="O4" s="1" t="s">
        <v>12</v>
      </c>
      <c r="P4" s="1" t="s">
        <v>11</v>
      </c>
      <c r="Q4" s="111"/>
      <c r="R4" s="113"/>
    </row>
    <row r="5" spans="1:18" x14ac:dyDescent="0.25">
      <c r="A5" s="33"/>
      <c r="B5" s="34"/>
      <c r="C5" s="35"/>
      <c r="D5" s="52"/>
      <c r="E5" s="31"/>
      <c r="F5" s="35"/>
      <c r="G5" s="43"/>
      <c r="H5" s="43"/>
      <c r="I5" s="55" t="str">
        <f>IF(A5="","",IF(F5="","Finish",IF(H5="","",VLOOKUP(H5,O5:P13,2,))))</f>
        <v/>
      </c>
      <c r="J5" s="56" t="str">
        <f t="shared" ref="J5:J13" si="1">IF(A5="","",IF(F5="","Finish",IF(I5="","",F5/I5)))</f>
        <v/>
      </c>
      <c r="K5" s="57" t="str">
        <f>IF(J5="","",IF(J5="Finish","Finish",J5^2/SUMSQ(J4:J18)))</f>
        <v/>
      </c>
      <c r="L5" s="40"/>
      <c r="M5" s="70" t="str">
        <f t="shared" si="0"/>
        <v/>
      </c>
      <c r="N5" s="7" t="s">
        <v>19</v>
      </c>
      <c r="O5" s="16" t="s">
        <v>134</v>
      </c>
      <c r="P5" s="15">
        <v>1</v>
      </c>
      <c r="R5" t="s">
        <v>148</v>
      </c>
    </row>
    <row r="6" spans="1:18" x14ac:dyDescent="0.25">
      <c r="A6" s="33"/>
      <c r="B6" s="34"/>
      <c r="C6" s="35"/>
      <c r="D6" s="52"/>
      <c r="E6" s="31"/>
      <c r="F6" s="35"/>
      <c r="G6" s="43"/>
      <c r="H6" s="43"/>
      <c r="I6" s="55" t="str">
        <f>IF(A6="","",IF(F6="","Finish",IF(H6="","",VLOOKUP(H6,O5:P13,2,))))</f>
        <v/>
      </c>
      <c r="J6" s="56" t="str">
        <f t="shared" si="1"/>
        <v/>
      </c>
      <c r="K6" s="57" t="str">
        <f>IF(J6="","",IF(J6="Finish","Finish",J6^2/SUMSQ(J4:J18)))</f>
        <v/>
      </c>
      <c r="L6" s="40"/>
      <c r="M6" s="70" t="str">
        <f t="shared" si="0"/>
        <v/>
      </c>
      <c r="N6" s="10" t="s">
        <v>20</v>
      </c>
      <c r="O6" s="16" t="s">
        <v>135</v>
      </c>
      <c r="P6" s="15">
        <v>2</v>
      </c>
      <c r="Q6" s="6" t="s">
        <v>24</v>
      </c>
      <c r="R6" s="11" t="s">
        <v>25</v>
      </c>
    </row>
    <row r="7" spans="1:18" x14ac:dyDescent="0.25">
      <c r="A7" s="33"/>
      <c r="B7" s="34"/>
      <c r="C7" s="35"/>
      <c r="D7" s="52"/>
      <c r="E7" s="31"/>
      <c r="F7" s="35"/>
      <c r="G7" s="43"/>
      <c r="H7" s="43"/>
      <c r="I7" s="55" t="str">
        <f>IF(A7="","",IF(F7="","Finish",IF(H7="","",VLOOKUP(H7,O5:P13,2,))))</f>
        <v/>
      </c>
      <c r="J7" s="56" t="str">
        <f t="shared" si="1"/>
        <v/>
      </c>
      <c r="K7" s="57" t="str">
        <f>IF(J7="","",IF(J7="Finish","Finish",J7^2/SUMSQ(J4:J18)))</f>
        <v/>
      </c>
      <c r="L7" s="40"/>
      <c r="M7" s="70" t="str">
        <f t="shared" si="0"/>
        <v/>
      </c>
      <c r="O7" s="16" t="s">
        <v>136</v>
      </c>
      <c r="P7" s="15">
        <v>3</v>
      </c>
      <c r="Q7" s="10" t="s">
        <v>5</v>
      </c>
      <c r="R7" t="s">
        <v>26</v>
      </c>
    </row>
    <row r="8" spans="1:18" x14ac:dyDescent="0.25">
      <c r="A8" s="33"/>
      <c r="B8" s="34"/>
      <c r="C8" s="35"/>
      <c r="D8" s="52"/>
      <c r="E8" s="31"/>
      <c r="F8" s="35"/>
      <c r="G8" s="43"/>
      <c r="H8" s="43"/>
      <c r="I8" s="55" t="str">
        <f>IF(A8="","",IF(F8="","Finish",IF(H8="","",VLOOKUP(H8,O5:P13,2,))))</f>
        <v/>
      </c>
      <c r="J8" s="56" t="str">
        <f t="shared" si="1"/>
        <v/>
      </c>
      <c r="K8" s="57" t="str">
        <f>IF(J8="","",IF(J8="Finish","Finish",J8^2/SUMSQ(J4:J18)))</f>
        <v/>
      </c>
      <c r="L8" s="40"/>
      <c r="M8" s="70" t="str">
        <f t="shared" si="0"/>
        <v/>
      </c>
      <c r="O8" s="16" t="s">
        <v>137</v>
      </c>
      <c r="P8" s="15">
        <v>2.58</v>
      </c>
      <c r="Q8" s="10" t="s">
        <v>4</v>
      </c>
      <c r="R8" t="s">
        <v>27</v>
      </c>
    </row>
    <row r="9" spans="1:18" x14ac:dyDescent="0.25">
      <c r="A9" s="33"/>
      <c r="B9" s="34"/>
      <c r="C9" s="35"/>
      <c r="D9" s="52"/>
      <c r="E9" s="31"/>
      <c r="F9" s="35"/>
      <c r="G9" s="43"/>
      <c r="H9" s="43"/>
      <c r="I9" s="55" t="str">
        <f>IF(A9="","",IF(F9="","Finish",IF(H9="","",VLOOKUP(H9,O5:P13,2,))))</f>
        <v/>
      </c>
      <c r="J9" s="56" t="str">
        <f t="shared" si="1"/>
        <v/>
      </c>
      <c r="K9" s="57" t="str">
        <f>IF(J9="","",IF(J9="Finish","Finish",J9^2/SUMSQ(J4:J18)))</f>
        <v/>
      </c>
      <c r="L9" s="40"/>
      <c r="M9" s="70" t="str">
        <f t="shared" si="0"/>
        <v/>
      </c>
      <c r="O9" s="16" t="s">
        <v>7</v>
      </c>
      <c r="P9" s="15">
        <f>SQRT(3)</f>
        <v>1.7320508075688772</v>
      </c>
      <c r="Q9" s="10" t="s">
        <v>28</v>
      </c>
      <c r="R9" t="s">
        <v>29</v>
      </c>
    </row>
    <row r="10" spans="1:18" x14ac:dyDescent="0.25">
      <c r="A10" s="33"/>
      <c r="B10" s="34"/>
      <c r="C10" s="35"/>
      <c r="D10" s="52"/>
      <c r="E10" s="31"/>
      <c r="F10" s="35"/>
      <c r="G10" s="43"/>
      <c r="H10" s="43"/>
      <c r="I10" s="55" t="str">
        <f>IF(A10="","",IF(F10="","Finish",IF(H10="","",VLOOKUP(H10,O5:P13,2,))))</f>
        <v/>
      </c>
      <c r="J10" s="56" t="str">
        <f t="shared" si="1"/>
        <v/>
      </c>
      <c r="K10" s="57" t="str">
        <f>IF(J10="","",IF(J10="Finish","Finish",J10^2/SUMSQ(J4:J18)))</f>
        <v/>
      </c>
      <c r="L10" s="40"/>
      <c r="M10" s="70" t="str">
        <f t="shared" si="0"/>
        <v/>
      </c>
      <c r="O10" s="16" t="s">
        <v>21</v>
      </c>
      <c r="P10" s="15">
        <f>SQRT(6)</f>
        <v>2.4494897427831779</v>
      </c>
      <c r="Q10" s="10" t="s">
        <v>30</v>
      </c>
      <c r="R10" t="s">
        <v>31</v>
      </c>
    </row>
    <row r="11" spans="1:18" x14ac:dyDescent="0.25">
      <c r="A11" s="33"/>
      <c r="B11" s="34"/>
      <c r="C11" s="35"/>
      <c r="D11" s="52"/>
      <c r="E11" s="31"/>
      <c r="F11" s="35"/>
      <c r="G11" s="43"/>
      <c r="H11" s="43"/>
      <c r="I11" s="55" t="str">
        <f>IF(A11="","",IF(F11="","Finish",IF(H11="","",VLOOKUP(H11,O5:P13,2,))))</f>
        <v/>
      </c>
      <c r="J11" s="56" t="str">
        <f t="shared" si="1"/>
        <v/>
      </c>
      <c r="K11" s="57" t="str">
        <f>IF(J11="","",IF(J11="Finish","Finish",J11^2/SUMSQ(J4:J18)))</f>
        <v/>
      </c>
      <c r="L11" s="40"/>
      <c r="M11" s="70" t="str">
        <f t="shared" si="0"/>
        <v/>
      </c>
      <c r="O11" s="16" t="s">
        <v>138</v>
      </c>
      <c r="P11" s="15">
        <f>SQRT(2)</f>
        <v>1.4142135623730951</v>
      </c>
      <c r="Q11" s="10" t="s">
        <v>32</v>
      </c>
      <c r="R11" t="s">
        <v>33</v>
      </c>
    </row>
    <row r="12" spans="1:18" x14ac:dyDescent="0.25">
      <c r="A12" s="33"/>
      <c r="B12" s="34"/>
      <c r="C12" s="35"/>
      <c r="D12" s="52"/>
      <c r="E12" s="31"/>
      <c r="F12" s="35"/>
      <c r="G12" s="43"/>
      <c r="H12" s="43"/>
      <c r="I12" s="55" t="str">
        <f>IF(A12="","",IF(F12="","Finish",IF(H12="","",VLOOKUP(H12,O5:P13,2,))))</f>
        <v/>
      </c>
      <c r="J12" s="56" t="str">
        <f t="shared" si="1"/>
        <v/>
      </c>
      <c r="K12" s="57" t="str">
        <f>IF(J12="","",IF(J12="Finish","Finish",J12^2/SUMSQ(J4:J18)))</f>
        <v/>
      </c>
      <c r="L12" s="40"/>
      <c r="M12" s="70" t="str">
        <f t="shared" si="0"/>
        <v/>
      </c>
      <c r="O12" s="16" t="s">
        <v>149</v>
      </c>
      <c r="P12" s="15">
        <f>SQRT(12)</f>
        <v>3.4641016151377544</v>
      </c>
      <c r="Q12" s="12" t="s">
        <v>34</v>
      </c>
      <c r="R12" t="s">
        <v>35</v>
      </c>
    </row>
    <row r="13" spans="1:18" x14ac:dyDescent="0.25">
      <c r="A13" s="33"/>
      <c r="B13" s="34"/>
      <c r="C13" s="35"/>
      <c r="D13" s="52"/>
      <c r="E13" s="31"/>
      <c r="F13" s="35"/>
      <c r="G13" s="43"/>
      <c r="H13" s="43"/>
      <c r="I13" s="55" t="str">
        <f>IF(A13="","",IF(F13="","Finish",IF(H13="","",VLOOKUP(H13,O5:P13,2,))))</f>
        <v/>
      </c>
      <c r="J13" s="56" t="str">
        <f t="shared" si="1"/>
        <v/>
      </c>
      <c r="K13" s="57" t="str">
        <f>IF(J13="","",IF(J13="Finish","Finish",J13^2/SUMSQ(J4:J18)))</f>
        <v/>
      </c>
      <c r="L13" s="40"/>
      <c r="M13" s="70" t="str">
        <f>IF(J13="","",J13^4/E13)</f>
        <v/>
      </c>
      <c r="Q13" s="12" t="s">
        <v>36</v>
      </c>
      <c r="R13" t="s">
        <v>37</v>
      </c>
    </row>
    <row r="14" spans="1:18" x14ac:dyDescent="0.25">
      <c r="A14" s="33"/>
      <c r="B14" s="34"/>
      <c r="C14" s="35"/>
      <c r="D14" s="31"/>
      <c r="E14" s="34"/>
      <c r="F14" s="35"/>
      <c r="G14" s="43"/>
      <c r="H14" s="43"/>
      <c r="I14" s="55" t="str">
        <f>IF(A14="","",IF(F14="","Finish",IF(H14="","",VLOOKUP(H14,O5:P13,2,))))</f>
        <v/>
      </c>
      <c r="J14" s="56"/>
      <c r="K14" s="57" t="str">
        <f>IF(J14="","",IF(J14="Finish","Finish",J14^2/SUMSQ(J4:J18)))</f>
        <v/>
      </c>
      <c r="L14" s="40"/>
      <c r="M14" s="70" t="str">
        <f>IF(J14="","",J14^4/E14)</f>
        <v/>
      </c>
      <c r="Q14" s="10" t="s">
        <v>38</v>
      </c>
      <c r="R14" t="s">
        <v>39</v>
      </c>
    </row>
    <row r="15" spans="1:18" x14ac:dyDescent="0.25">
      <c r="A15" s="33"/>
      <c r="B15" s="34"/>
      <c r="C15" s="35"/>
      <c r="D15" s="31"/>
      <c r="E15" s="34"/>
      <c r="F15" s="35"/>
      <c r="G15" s="43"/>
      <c r="H15" s="43"/>
      <c r="I15" s="55" t="str">
        <f>IF(A15="","",IF(F15="","Finish",IF(H15="","",VLOOKUP(H15,O5:P13,2,))))</f>
        <v/>
      </c>
      <c r="J15" s="56"/>
      <c r="K15" s="57" t="str">
        <f>IF(J15="","",IF(J15="Finish","Finish",J15^2/SUMSQ(J4:J18)))</f>
        <v/>
      </c>
      <c r="L15" s="40"/>
      <c r="M15" s="70" t="str">
        <f t="shared" ref="M15:M18" si="2">IF(J15="","",J15^4/E15)</f>
        <v/>
      </c>
      <c r="Q15" s="12" t="s">
        <v>40</v>
      </c>
      <c r="R15" t="s">
        <v>41</v>
      </c>
    </row>
    <row r="16" spans="1:18" x14ac:dyDescent="0.25">
      <c r="A16" s="33"/>
      <c r="B16" s="34"/>
      <c r="C16" s="35"/>
      <c r="D16" s="31"/>
      <c r="E16" s="34"/>
      <c r="F16" s="35"/>
      <c r="G16" s="43"/>
      <c r="H16" s="43"/>
      <c r="I16" s="55" t="str">
        <f>IF(A16="","",IF(F16="","Finish",IF(H16="","",VLOOKUP(H16,O5:P13,2,))))</f>
        <v/>
      </c>
      <c r="J16" s="56"/>
      <c r="K16" s="57" t="str">
        <f>IF(J16="","",IF(J16="Finish","Finish",J16^2/SUMSQ(J4:J18)))</f>
        <v/>
      </c>
      <c r="L16" s="41"/>
      <c r="M16" s="70" t="str">
        <f t="shared" si="2"/>
        <v/>
      </c>
      <c r="Q16" s="12" t="s">
        <v>42</v>
      </c>
      <c r="R16" t="s">
        <v>43</v>
      </c>
    </row>
    <row r="17" spans="1:18" x14ac:dyDescent="0.25">
      <c r="A17" s="33"/>
      <c r="B17" s="34"/>
      <c r="C17" s="35"/>
      <c r="D17" s="31"/>
      <c r="E17" s="34"/>
      <c r="F17" s="35"/>
      <c r="G17" s="43"/>
      <c r="H17" s="43"/>
      <c r="I17" s="55" t="str">
        <f>IF(A17="","",IF(F17="","Finish",IF(H17="","",VLOOKUP(H17,O5:P13,2,))))</f>
        <v/>
      </c>
      <c r="J17" s="56"/>
      <c r="K17" s="57" t="str">
        <f>IF(J17="","",IF(J17="Finish","Finish",J17^2/SUMSQ(J4:J18)))</f>
        <v/>
      </c>
      <c r="L17" s="41"/>
      <c r="M17" s="70" t="str">
        <f t="shared" si="2"/>
        <v/>
      </c>
      <c r="Q17" s="10" t="s">
        <v>44</v>
      </c>
      <c r="R17" t="s">
        <v>45</v>
      </c>
    </row>
    <row r="18" spans="1:18" ht="15.75" thickBot="1" x14ac:dyDescent="0.3">
      <c r="A18" s="36"/>
      <c r="B18" s="37"/>
      <c r="C18" s="38"/>
      <c r="D18" s="37"/>
      <c r="E18" s="37"/>
      <c r="F18" s="38"/>
      <c r="G18" s="44"/>
      <c r="H18" s="44"/>
      <c r="I18" s="58" t="str">
        <f>IF(A18="","",IF(F18="","Finish",IF(H18="","",VLOOKUP(H18,O5:P13,2,))))</f>
        <v/>
      </c>
      <c r="J18" s="59"/>
      <c r="K18" s="60" t="str">
        <f>IF(J18="","",IF(J18="Finish","Finish",J18^2/SUMSQ(J4:J18)))</f>
        <v/>
      </c>
      <c r="L18" s="42"/>
      <c r="M18" s="70" t="str">
        <f t="shared" si="2"/>
        <v/>
      </c>
      <c r="Q18" s="10" t="s">
        <v>3</v>
      </c>
      <c r="R18" t="s">
        <v>46</v>
      </c>
    </row>
    <row r="19" spans="1:18" ht="15.75" thickTop="1" x14ac:dyDescent="0.25">
      <c r="A19" s="121" t="str">
        <f>IF(COUNTA(A4:F18)/6&lt;&gt;COUNTA(A4:A18),"Instructions: Data Entry is Incomplete!!!","Instructions: Finish selections or assess resulting values.")</f>
        <v>Instructions: Finish selections or assess resulting values.</v>
      </c>
      <c r="B19" s="122"/>
      <c r="C19" s="122"/>
      <c r="D19" s="122"/>
      <c r="E19" s="123"/>
      <c r="F19" s="22"/>
      <c r="G19" s="23"/>
      <c r="H19" s="23"/>
      <c r="I19" s="23"/>
      <c r="J19" s="50"/>
      <c r="K19" s="65" t="str">
        <f>IF(COUNTA(F4:F18)&lt;&gt;COUNTA(H4:H18),"Instructions: Finish selections",IF(SUM(K4:K18)=0,"Instructions: Complete data entry.",SUM(K4:K18)))</f>
        <v>Instructions: Complete data entry.</v>
      </c>
      <c r="L19" s="51"/>
      <c r="M19" s="70" t="str">
        <f>IF(SUM(M4:M18)=0,"",SUM(M4:M18))</f>
        <v/>
      </c>
      <c r="Q19" s="12" t="s">
        <v>47</v>
      </c>
      <c r="R19" t="s">
        <v>48</v>
      </c>
    </row>
    <row r="20" spans="1:18" x14ac:dyDescent="0.25">
      <c r="A20" s="24" t="s">
        <v>168</v>
      </c>
      <c r="B20" s="25" t="s">
        <v>18</v>
      </c>
      <c r="C20" s="26"/>
      <c r="D20" s="26"/>
      <c r="E20" s="68" t="str">
        <f>IF(COUNTA(A4:A18)&lt;&gt;COUNTA(E4:E18),"Entries incomplete.",IF(SUM(E3:E18)=0,"Entries incomplete.",MIN(E3:E18)))</f>
        <v>Entries incomplete.</v>
      </c>
      <c r="F20" s="26"/>
      <c r="G20" s="27"/>
      <c r="H20" s="27"/>
      <c r="I20" s="27"/>
      <c r="J20" s="26"/>
      <c r="K20" s="28"/>
      <c r="L20" s="29"/>
      <c r="M20" s="71"/>
      <c r="Q20" s="12" t="s">
        <v>49</v>
      </c>
      <c r="R20" t="s">
        <v>50</v>
      </c>
    </row>
    <row r="21" spans="1:18" x14ac:dyDescent="0.25">
      <c r="A21" s="24" t="s">
        <v>15</v>
      </c>
      <c r="B21" s="25" t="s">
        <v>142</v>
      </c>
      <c r="C21" s="26"/>
      <c r="D21" s="26"/>
      <c r="E21" s="67" t="str">
        <f>IF(M24="","TBD",M24)</f>
        <v>TBD</v>
      </c>
      <c r="F21" s="26"/>
      <c r="G21" s="27"/>
      <c r="H21" s="27"/>
      <c r="I21" s="27"/>
      <c r="J21" s="26"/>
      <c r="K21" s="26"/>
      <c r="L21" s="29"/>
      <c r="M21" s="72"/>
      <c r="Q21" s="10" t="s">
        <v>51</v>
      </c>
      <c r="R21" t="s">
        <v>52</v>
      </c>
    </row>
    <row r="22" spans="1:18" x14ac:dyDescent="0.25">
      <c r="A22" s="114" t="s">
        <v>143</v>
      </c>
      <c r="B22" s="115"/>
      <c r="C22" s="115"/>
      <c r="D22" s="115"/>
      <c r="E22" s="115"/>
      <c r="F22" s="115"/>
      <c r="G22" s="115"/>
      <c r="H22" s="115"/>
      <c r="I22" s="116"/>
      <c r="J22" s="49">
        <f>SQRT(SUMSQ(J4:J18))</f>
        <v>0</v>
      </c>
      <c r="K22" s="117" t="str">
        <f>IF(K19="Finish selections.","Instructions: This value is not final.","Instructions: Assess data entry and values before reporting rounded result.")</f>
        <v>Instructions: Assess data entry and values before reporting rounded result.</v>
      </c>
      <c r="L22" s="118"/>
      <c r="M22" s="71" t="str">
        <f>IF(J22^4=0,"",J22^4)</f>
        <v/>
      </c>
      <c r="Q22" s="10" t="s">
        <v>53</v>
      </c>
      <c r="R22" t="s">
        <v>54</v>
      </c>
    </row>
    <row r="23" spans="1:18" x14ac:dyDescent="0.25">
      <c r="A23" s="105" t="s">
        <v>169</v>
      </c>
      <c r="B23" s="106"/>
      <c r="C23" s="106"/>
      <c r="D23" s="106"/>
      <c r="E23" s="106"/>
      <c r="F23" s="106"/>
      <c r="G23" s="106"/>
      <c r="H23" s="106"/>
      <c r="I23" s="106"/>
      <c r="J23" s="49" t="str">
        <f>IF(E20="Entries incomplete.","TBD",IF(E20&gt;0,ROUND(TINV(0.0455,MAX(E20:E21)),2),"TBD"))</f>
        <v>TBD</v>
      </c>
      <c r="K23" s="119"/>
      <c r="L23" s="120"/>
      <c r="M23" s="70"/>
      <c r="Q23" s="12" t="s">
        <v>55</v>
      </c>
      <c r="R23" t="s">
        <v>56</v>
      </c>
    </row>
    <row r="24" spans="1:18" x14ac:dyDescent="0.25">
      <c r="A24" s="105" t="s">
        <v>144</v>
      </c>
      <c r="B24" s="106"/>
      <c r="C24" s="106"/>
      <c r="D24" s="106"/>
      <c r="E24" s="106"/>
      <c r="F24" s="106"/>
      <c r="G24" s="106"/>
      <c r="H24" s="106"/>
      <c r="I24" s="106"/>
      <c r="J24" s="49" t="str">
        <f>IF(J23="TBD","TBD",J22*J23)</f>
        <v>TBD</v>
      </c>
      <c r="K24" s="8"/>
      <c r="L24" s="9"/>
      <c r="M24" s="70" t="str">
        <f>IF(M19="","",(ROUNDDOWN((M22/M19),0)))</f>
        <v/>
      </c>
      <c r="Q24" s="12" t="s">
        <v>57</v>
      </c>
      <c r="R24" t="s">
        <v>58</v>
      </c>
    </row>
    <row r="25" spans="1:18" ht="15.75" thickBot="1" x14ac:dyDescent="0.3">
      <c r="A25" s="107" t="s">
        <v>140</v>
      </c>
      <c r="B25" s="108"/>
      <c r="C25" s="108"/>
      <c r="D25" s="108"/>
      <c r="E25" s="108"/>
      <c r="F25" s="108"/>
      <c r="G25" s="108"/>
      <c r="H25" s="108"/>
      <c r="I25" s="108"/>
      <c r="J25" s="48" t="str">
        <f>IF(J23="TBD","TBD",IF(J24&lt;&gt;0,FIXED(J24,2-1-INT(LOG10(ABS(J24)))),"TBD"))</f>
        <v>TBD</v>
      </c>
      <c r="K25" s="53" t="str">
        <f>IF($B$1="","No units selected.",$B$1)</f>
        <v>No units selected.</v>
      </c>
      <c r="L25" s="5"/>
      <c r="M25" s="73"/>
      <c r="Q25" s="10" t="s">
        <v>59</v>
      </c>
      <c r="R25" t="s">
        <v>60</v>
      </c>
    </row>
    <row r="26" spans="1:18" ht="15.75" thickTop="1" x14ac:dyDescent="0.25">
      <c r="Q26" s="12" t="s">
        <v>61</v>
      </c>
      <c r="R26" t="s">
        <v>62</v>
      </c>
    </row>
    <row r="27" spans="1:18" x14ac:dyDescent="0.25">
      <c r="D27" s="25"/>
      <c r="E27" s="68"/>
      <c r="Q27" s="12" t="s">
        <v>63</v>
      </c>
      <c r="R27" t="s">
        <v>64</v>
      </c>
    </row>
    <row r="28" spans="1:18" ht="18.75" x14ac:dyDescent="0.3">
      <c r="B28" s="54"/>
      <c r="C28" s="54"/>
      <c r="D28" s="54"/>
      <c r="E28" s="66"/>
      <c r="Q28" s="10" t="s">
        <v>65</v>
      </c>
      <c r="R28" t="s">
        <v>66</v>
      </c>
    </row>
    <row r="29" spans="1:18" ht="18.75" x14ac:dyDescent="0.3">
      <c r="B29" s="54"/>
      <c r="C29" s="54"/>
      <c r="D29" s="54"/>
      <c r="I29" s="14"/>
      <c r="Q29" s="10" t="s">
        <v>6</v>
      </c>
      <c r="R29" t="s">
        <v>67</v>
      </c>
    </row>
    <row r="30" spans="1:18" ht="18.75" x14ac:dyDescent="0.3">
      <c r="B30" s="54"/>
      <c r="C30" s="54"/>
      <c r="D30" s="54"/>
      <c r="Q30" s="12" t="s">
        <v>68</v>
      </c>
      <c r="R30" t="s">
        <v>69</v>
      </c>
    </row>
    <row r="31" spans="1:18" ht="18.75" x14ac:dyDescent="0.3">
      <c r="B31" s="54"/>
      <c r="C31" s="54"/>
      <c r="D31" s="54"/>
      <c r="Q31" s="12" t="s">
        <v>70</v>
      </c>
      <c r="R31" t="s">
        <v>71</v>
      </c>
    </row>
    <row r="32" spans="1:18" ht="18.75" x14ac:dyDescent="0.3">
      <c r="B32" s="54"/>
      <c r="C32" s="54"/>
      <c r="D32" s="54"/>
      <c r="Q32" s="12" t="s">
        <v>72</v>
      </c>
      <c r="R32" t="s">
        <v>73</v>
      </c>
    </row>
    <row r="33" spans="2:18" ht="18.75" x14ac:dyDescent="0.3">
      <c r="B33" s="54"/>
      <c r="C33" s="54"/>
      <c r="D33" s="54"/>
      <c r="Q33" s="12" t="s">
        <v>74</v>
      </c>
      <c r="R33" t="s">
        <v>75</v>
      </c>
    </row>
    <row r="34" spans="2:18" ht="18.75" x14ac:dyDescent="0.3">
      <c r="B34" s="54"/>
      <c r="C34" s="54"/>
      <c r="D34" s="54"/>
      <c r="Q34" s="12" t="s">
        <v>76</v>
      </c>
      <c r="R34" t="s">
        <v>77</v>
      </c>
    </row>
    <row r="35" spans="2:18" ht="18.75" x14ac:dyDescent="0.3">
      <c r="B35" s="54"/>
      <c r="C35" s="54"/>
      <c r="D35" s="54"/>
      <c r="Q35" s="12" t="s">
        <v>78</v>
      </c>
      <c r="R35" t="s">
        <v>79</v>
      </c>
    </row>
    <row r="36" spans="2:18" ht="18.75" x14ac:dyDescent="0.3">
      <c r="B36" s="54"/>
      <c r="C36" s="54"/>
      <c r="D36" s="54"/>
      <c r="Q36" s="12" t="s">
        <v>80</v>
      </c>
      <c r="R36" t="s">
        <v>81</v>
      </c>
    </row>
    <row r="37" spans="2:18" ht="18.75" x14ac:dyDescent="0.3">
      <c r="B37" s="54"/>
      <c r="C37" s="54"/>
      <c r="D37" s="54"/>
      <c r="Q37" s="12" t="s">
        <v>82</v>
      </c>
      <c r="R37" t="s">
        <v>83</v>
      </c>
    </row>
    <row r="38" spans="2:18" x14ac:dyDescent="0.25">
      <c r="Q38" s="12" t="s">
        <v>84</v>
      </c>
      <c r="R38" t="s">
        <v>85</v>
      </c>
    </row>
    <row r="39" spans="2:18" x14ac:dyDescent="0.25">
      <c r="Q39" s="12" t="s">
        <v>19</v>
      </c>
      <c r="R39" t="s">
        <v>86</v>
      </c>
    </row>
    <row r="40" spans="2:18" x14ac:dyDescent="0.25">
      <c r="Q40" s="12" t="s">
        <v>8</v>
      </c>
      <c r="R40" t="s">
        <v>87</v>
      </c>
    </row>
    <row r="41" spans="2:18" x14ac:dyDescent="0.25">
      <c r="Q41" s="12" t="s">
        <v>88</v>
      </c>
      <c r="R41" t="s">
        <v>89</v>
      </c>
    </row>
    <row r="42" spans="2:18" x14ac:dyDescent="0.25">
      <c r="Q42" s="12" t="s">
        <v>90</v>
      </c>
      <c r="R42" t="s">
        <v>91</v>
      </c>
    </row>
    <row r="43" spans="2:18" x14ac:dyDescent="0.25">
      <c r="Q43" s="12" t="s">
        <v>92</v>
      </c>
      <c r="R43" t="s">
        <v>93</v>
      </c>
    </row>
    <row r="44" spans="2:18" x14ac:dyDescent="0.25">
      <c r="Q44" s="12" t="s">
        <v>94</v>
      </c>
      <c r="R44" t="s">
        <v>95</v>
      </c>
    </row>
    <row r="45" spans="2:18" x14ac:dyDescent="0.25">
      <c r="Q45" s="12" t="s">
        <v>96</v>
      </c>
      <c r="R45" t="s">
        <v>97</v>
      </c>
    </row>
    <row r="46" spans="2:18" x14ac:dyDescent="0.25">
      <c r="Q46" s="12" t="s">
        <v>98</v>
      </c>
      <c r="R46" t="s">
        <v>99</v>
      </c>
    </row>
    <row r="47" spans="2:18" x14ac:dyDescent="0.25">
      <c r="Q47" s="12" t="s">
        <v>100</v>
      </c>
      <c r="R47" t="s">
        <v>101</v>
      </c>
    </row>
    <row r="48" spans="2:18" x14ac:dyDescent="0.25">
      <c r="Q48" s="12" t="s">
        <v>102</v>
      </c>
      <c r="R48" t="s">
        <v>103</v>
      </c>
    </row>
    <row r="49" spans="17:18" x14ac:dyDescent="0.25">
      <c r="Q49" s="12" t="s">
        <v>104</v>
      </c>
      <c r="R49" t="s">
        <v>105</v>
      </c>
    </row>
    <row r="50" spans="17:18" x14ac:dyDescent="0.25">
      <c r="Q50" s="12" t="s">
        <v>106</v>
      </c>
      <c r="R50" t="s">
        <v>107</v>
      </c>
    </row>
    <row r="51" spans="17:18" x14ac:dyDescent="0.25">
      <c r="Q51" s="12" t="s">
        <v>108</v>
      </c>
      <c r="R51" t="s">
        <v>109</v>
      </c>
    </row>
    <row r="52" spans="17:18" x14ac:dyDescent="0.25">
      <c r="Q52" s="12" t="s">
        <v>110</v>
      </c>
      <c r="R52" t="s">
        <v>111</v>
      </c>
    </row>
    <row r="53" spans="17:18" x14ac:dyDescent="0.25">
      <c r="Q53" s="12" t="s">
        <v>112</v>
      </c>
      <c r="R53" t="s">
        <v>113</v>
      </c>
    </row>
    <row r="54" spans="17:18" x14ac:dyDescent="0.25">
      <c r="Q54" s="12" t="s">
        <v>114</v>
      </c>
      <c r="R54" t="s">
        <v>115</v>
      </c>
    </row>
    <row r="55" spans="17:18" x14ac:dyDescent="0.25">
      <c r="Q55" s="12" t="s">
        <v>116</v>
      </c>
      <c r="R55" t="s">
        <v>117</v>
      </c>
    </row>
    <row r="56" spans="17:18" x14ac:dyDescent="0.25">
      <c r="Q56" s="12" t="s">
        <v>118</v>
      </c>
      <c r="R56" t="s">
        <v>119</v>
      </c>
    </row>
    <row r="57" spans="17:18" x14ac:dyDescent="0.25">
      <c r="Q57" s="12" t="s">
        <v>120</v>
      </c>
      <c r="R57" t="s">
        <v>121</v>
      </c>
    </row>
    <row r="58" spans="17:18" x14ac:dyDescent="0.25">
      <c r="Q58" s="12" t="s">
        <v>122</v>
      </c>
      <c r="R58" s="13" t="s">
        <v>123</v>
      </c>
    </row>
    <row r="59" spans="17:18" x14ac:dyDescent="0.25">
      <c r="Q59" s="12" t="s">
        <v>124</v>
      </c>
      <c r="R59" s="13" t="s">
        <v>125</v>
      </c>
    </row>
    <row r="60" spans="17:18" x14ac:dyDescent="0.25">
      <c r="Q60" s="12" t="s">
        <v>126</v>
      </c>
      <c r="R60" t="s">
        <v>127</v>
      </c>
    </row>
    <row r="61" spans="17:18" x14ac:dyDescent="0.25">
      <c r="Q61" s="12" t="s">
        <v>128</v>
      </c>
      <c r="R61" s="13" t="s">
        <v>129</v>
      </c>
    </row>
    <row r="62" spans="17:18" x14ac:dyDescent="0.25">
      <c r="Q62" s="12" t="s">
        <v>130</v>
      </c>
      <c r="R62" t="s">
        <v>131</v>
      </c>
    </row>
    <row r="63" spans="17:18" x14ac:dyDescent="0.25">
      <c r="Q63" s="12" t="s">
        <v>132</v>
      </c>
      <c r="R63" s="13" t="s">
        <v>133</v>
      </c>
    </row>
  </sheetData>
  <sheetProtection password="FFAD" sheet="1" objects="1" scenarios="1"/>
  <mergeCells count="13">
    <mergeCell ref="A25:I25"/>
    <mergeCell ref="N2:R2"/>
    <mergeCell ref="Q3:Q4"/>
    <mergeCell ref="R3:R4"/>
    <mergeCell ref="A22:I22"/>
    <mergeCell ref="K22:L23"/>
    <mergeCell ref="A23:I23"/>
    <mergeCell ref="A19:E19"/>
    <mergeCell ref="F1:G1"/>
    <mergeCell ref="H1:K1"/>
    <mergeCell ref="A2:F2"/>
    <mergeCell ref="H2:K2"/>
    <mergeCell ref="A24:I24"/>
  </mergeCells>
  <dataValidations count="6">
    <dataValidation type="list" showInputMessage="1" showErrorMessage="1" prompt="Be sure to select the correct units for your measurement result." sqref="B1">
      <formula1>$Q$5:$Q$63</formula1>
    </dataValidation>
    <dataValidation type="list" showInputMessage="1" showErrorMessage="1" prompt="Select A if the estimate is statistically based; else select B." sqref="G4:G18">
      <formula1>$N$5:$N$7</formula1>
    </dataValidation>
    <dataValidation type="list" allowBlank="1" showInputMessage="1" showErrorMessage="1" prompt="Select a probability distribution.  If Type B, you may use rectangular as a default or for digital instrument.  Use Rect 1/2 if you need to divide range by 2. Triangular may be used for analog readings, e.g., a meniscus or dial gauge. " sqref="H5:H18">
      <formula1>$O$5:$O$13</formula1>
    </dataValidation>
    <dataValidation type="list" showInputMessage="1" showErrorMessage="1" prompt="Please select the correct unit." sqref="D14:D18">
      <formula1>$Q$5:$Q$63</formula1>
    </dataValidation>
    <dataValidation allowBlank="1" showInputMessage="1" showErrorMessage="1" prompt="These cells have automatic lookup values based on Probability Distributions. " sqref="I4:I18"/>
    <dataValidation type="list" allowBlank="1" showInputMessage="1" showErrorMessage="1" prompt="Select the probability distribution.  If Type B, rectangular is the default and is often used for digital instrument inputs.  Triangular may be selected for analog readings, including those with a meniscus." sqref="H4">
      <formula1>$O$5:$O$13</formula1>
    </dataValidation>
  </dataValidations>
  <printOptions horizontalCentered="1" verticalCentered="1"/>
  <pageMargins left="0.7" right="0.7" top="0.7" bottom="0.7" header="0.5" footer="0.5"/>
  <pageSetup scale="72" orientation="landscape" horizontalDpi="1200" verticalDpi="1200" r:id="rId1"/>
  <headerFooter>
    <oddHeader>&amp;F</oddHeader>
    <oddFooter>&amp;L&amp;A&amp;CPage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Standard Unc Budget Template</vt:lpstr>
      <vt:lpstr>'Standard Unc Budget Template'!Print_Area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dc:creator>
  <cp:lastModifiedBy>Anon</cp:lastModifiedBy>
  <cp:lastPrinted>2013-01-15T18:14:05Z</cp:lastPrinted>
  <dcterms:created xsi:type="dcterms:W3CDTF">2013-01-04T14:05:01Z</dcterms:created>
  <dcterms:modified xsi:type="dcterms:W3CDTF">2013-05-21T14:29:57Z</dcterms:modified>
</cp:coreProperties>
</file>