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075" windowHeight="8220"/>
  </bookViews>
  <sheets>
    <sheet name="Instructions" sheetId="6" r:id="rId1"/>
    <sheet name="Standard Unc Budget Template" sheetId="5" r:id="rId2"/>
  </sheets>
  <definedNames>
    <definedName name="_xlnm.Print_Area" localSheetId="1">'Standard Unc Budget Template'!$A$1:$L$25</definedName>
  </definedNames>
  <calcPr calcId="145621"/>
</workbook>
</file>

<file path=xl/calcChain.xml><?xml version="1.0" encoding="utf-8"?>
<calcChain xmlns="http://schemas.openxmlformats.org/spreadsheetml/2006/main">
  <c r="M24" i="5" l="1"/>
  <c r="E20" i="5" l="1"/>
  <c r="M18" i="5"/>
  <c r="M17" i="5"/>
  <c r="M16" i="5"/>
  <c r="M15" i="5"/>
  <c r="M14" i="5"/>
  <c r="I18" i="5" l="1"/>
  <c r="I17" i="5"/>
  <c r="I16" i="5"/>
  <c r="I15" i="5"/>
  <c r="I14" i="5"/>
  <c r="I13" i="5"/>
  <c r="I12" i="5"/>
  <c r="I11" i="5"/>
  <c r="I10" i="5"/>
  <c r="I9" i="5"/>
  <c r="I8" i="5"/>
  <c r="I7" i="5"/>
  <c r="I6" i="5"/>
  <c r="I5" i="5"/>
  <c r="I4" i="5"/>
  <c r="K25" i="5" l="1"/>
  <c r="A19" i="5"/>
  <c r="J13" i="5"/>
  <c r="M13" i="5" s="1"/>
  <c r="P12" i="5"/>
  <c r="J12" i="5"/>
  <c r="M12" i="5" s="1"/>
  <c r="P11" i="5"/>
  <c r="J11" i="5"/>
  <c r="M11" i="5" s="1"/>
  <c r="P10" i="5"/>
  <c r="J10" i="5"/>
  <c r="M10" i="5" s="1"/>
  <c r="P9" i="5"/>
  <c r="J9" i="5"/>
  <c r="M9" i="5" s="1"/>
  <c r="J8" i="5"/>
  <c r="M8" i="5" s="1"/>
  <c r="J7" i="5"/>
  <c r="M7" i="5" s="1"/>
  <c r="J6" i="5"/>
  <c r="M6" i="5" s="1"/>
  <c r="J5" i="5"/>
  <c r="M5" i="5" s="1"/>
  <c r="J4" i="5"/>
  <c r="M4" i="5" s="1"/>
  <c r="J3" i="5"/>
  <c r="F3" i="5"/>
  <c r="M19" i="5" l="1"/>
  <c r="K10" i="5"/>
  <c r="K18" i="5"/>
  <c r="K15" i="5"/>
  <c r="K16" i="5"/>
  <c r="K17" i="5"/>
  <c r="K14" i="5"/>
  <c r="K4" i="5"/>
  <c r="K5" i="5"/>
  <c r="K11" i="5"/>
  <c r="K6" i="5"/>
  <c r="K7" i="5"/>
  <c r="K12" i="5"/>
  <c r="K8" i="5"/>
  <c r="K9" i="5"/>
  <c r="K13" i="5"/>
  <c r="J22" i="5"/>
  <c r="M22" i="5" s="1"/>
  <c r="E21" i="5" l="1"/>
  <c r="J23" i="5" s="1"/>
  <c r="J24" i="5" s="1"/>
  <c r="J25" i="5" s="1"/>
  <c r="K19" i="5"/>
  <c r="K22" i="5" s="1"/>
</calcChain>
</file>

<file path=xl/comments1.xml><?xml version="1.0" encoding="utf-8"?>
<comments xmlns="http://schemas.openxmlformats.org/spreadsheetml/2006/main">
  <authors>
    <author>Georgia</author>
    <author>Georgia L Harris</author>
  </authors>
  <commentList>
    <comment ref="G3" authorId="0">
      <text>
        <r>
          <rPr>
            <b/>
            <sz val="9"/>
            <color indexed="81"/>
            <rFont val="Tahoma"/>
            <family val="2"/>
          </rPr>
          <t>Select Type A or B.</t>
        </r>
        <r>
          <rPr>
            <sz val="9"/>
            <color indexed="81"/>
            <rFont val="Tahoma"/>
            <family val="2"/>
          </rPr>
          <t xml:space="preserve">
</t>
        </r>
      </text>
    </comment>
    <comment ref="O12" authorId="1">
      <text>
        <r>
          <rPr>
            <sz val="8"/>
            <color indexed="81"/>
            <rFont val="Tahoma"/>
            <family val="2"/>
          </rPr>
          <t>Use if you need to divide the value by 1/2 and the square root of 3.</t>
        </r>
      </text>
    </comment>
  </commentList>
</comments>
</file>

<file path=xl/sharedStrings.xml><?xml version="1.0" encoding="utf-8"?>
<sst xmlns="http://schemas.openxmlformats.org/spreadsheetml/2006/main" count="173" uniqueCount="171">
  <si>
    <t>Units</t>
  </si>
  <si>
    <t>Explanation/Source/Notes</t>
  </si>
  <si>
    <t>Type</t>
  </si>
  <si>
    <t>mL</t>
  </si>
  <si>
    <t>g</t>
  </si>
  <si>
    <t>mg</t>
  </si>
  <si>
    <t>°C</t>
  </si>
  <si>
    <t>Rectangular</t>
  </si>
  <si>
    <t>C</t>
  </si>
  <si>
    <t>Symbol</t>
  </si>
  <si>
    <t>Probability Distribution</t>
  </si>
  <si>
    <t>Divisor</t>
  </si>
  <si>
    <t>Probability</t>
  </si>
  <si>
    <t>Estimated
Uncertainty</t>
  </si>
  <si>
    <t>Type (A, B)</t>
  </si>
  <si>
    <t>Effective Degrees of Freedom</t>
  </si>
  <si>
    <t>d.f.</t>
  </si>
  <si>
    <t>Measurement Result Units:</t>
  </si>
  <si>
    <t>ν</t>
  </si>
  <si>
    <t>A</t>
  </si>
  <si>
    <t>B</t>
  </si>
  <si>
    <t>Triangular</t>
  </si>
  <si>
    <t>Acceptable 
Units</t>
  </si>
  <si>
    <t>Description</t>
  </si>
  <si>
    <t>µg</t>
  </si>
  <si>
    <t>microgram</t>
  </si>
  <si>
    <t>milligram</t>
  </si>
  <si>
    <t>gram</t>
  </si>
  <si>
    <t>kg</t>
  </si>
  <si>
    <t>kilogram</t>
  </si>
  <si>
    <t>µlb</t>
  </si>
  <si>
    <t>micropound</t>
  </si>
  <si>
    <t>lb</t>
  </si>
  <si>
    <t>pound</t>
  </si>
  <si>
    <t>in</t>
  </si>
  <si>
    <t>inch</t>
  </si>
  <si>
    <r>
      <t>in</t>
    </r>
    <r>
      <rPr>
        <sz val="10"/>
        <rFont val="Verdana"/>
        <family val="2"/>
      </rPr>
      <t>²</t>
    </r>
  </si>
  <si>
    <t>square inch</t>
  </si>
  <si>
    <r>
      <t>in</t>
    </r>
    <r>
      <rPr>
        <sz val="10"/>
        <rFont val="Verdana"/>
        <family val="2"/>
      </rPr>
      <t>³</t>
    </r>
  </si>
  <si>
    <t>cubic inch</t>
  </si>
  <si>
    <t>pt</t>
  </si>
  <si>
    <t>pint</t>
  </si>
  <si>
    <t>qt</t>
  </si>
  <si>
    <t>quart</t>
  </si>
  <si>
    <t>gal</t>
  </si>
  <si>
    <t>gallon</t>
  </si>
  <si>
    <t>milliliter</t>
  </si>
  <si>
    <t>L</t>
  </si>
  <si>
    <t>liter</t>
  </si>
  <si>
    <t>nm</t>
  </si>
  <si>
    <t>nanometer</t>
  </si>
  <si>
    <t>mm</t>
  </si>
  <si>
    <t>millimeter</t>
  </si>
  <si>
    <t>cm</t>
  </si>
  <si>
    <t>centimeter</t>
  </si>
  <si>
    <t>cm²</t>
  </si>
  <si>
    <t>square centimeter</t>
  </si>
  <si>
    <t>cm³</t>
  </si>
  <si>
    <t>cubic centimeter</t>
  </si>
  <si>
    <t>m</t>
  </si>
  <si>
    <t>meter</t>
  </si>
  <si>
    <t>m²</t>
  </si>
  <si>
    <t>square meter</t>
  </si>
  <si>
    <t>m³</t>
  </si>
  <si>
    <t>cubic meter</t>
  </si>
  <si>
    <t>°F</t>
  </si>
  <si>
    <t>degrees Fahrenheit</t>
  </si>
  <si>
    <t>degrees Celcius</t>
  </si>
  <si>
    <t>K</t>
  </si>
  <si>
    <t>Kelvin</t>
  </si>
  <si>
    <t>fl dr</t>
  </si>
  <si>
    <t>fluid drams</t>
  </si>
  <si>
    <t>fl oz</t>
  </si>
  <si>
    <t>Fluid ounce(s)</t>
  </si>
  <si>
    <t>ft</t>
  </si>
  <si>
    <t>foot</t>
  </si>
  <si>
    <t>Pa</t>
  </si>
  <si>
    <t>Pascal</t>
  </si>
  <si>
    <t>kPa</t>
  </si>
  <si>
    <t>Kilopascal</t>
  </si>
  <si>
    <t>s</t>
  </si>
  <si>
    <t>second</t>
  </si>
  <si>
    <t>min</t>
  </si>
  <si>
    <t>minute</t>
  </si>
  <si>
    <t>h</t>
  </si>
  <si>
    <t>hour</t>
  </si>
  <si>
    <t>Ampere</t>
  </si>
  <si>
    <t>coulomb</t>
  </si>
  <si>
    <t>V</t>
  </si>
  <si>
    <t>volt</t>
  </si>
  <si>
    <t>J</t>
  </si>
  <si>
    <t>joule</t>
  </si>
  <si>
    <t>W</t>
  </si>
  <si>
    <t>watt</t>
  </si>
  <si>
    <t>Hz</t>
  </si>
  <si>
    <t>hertz</t>
  </si>
  <si>
    <t>H</t>
  </si>
  <si>
    <t>henry</t>
  </si>
  <si>
    <t>F</t>
  </si>
  <si>
    <t>farad</t>
  </si>
  <si>
    <t>Ω</t>
  </si>
  <si>
    <t>ohm</t>
  </si>
  <si>
    <t>S</t>
  </si>
  <si>
    <t>siemens</t>
  </si>
  <si>
    <t>Wb</t>
  </si>
  <si>
    <t>weber</t>
  </si>
  <si>
    <t>T</t>
  </si>
  <si>
    <t>tesla</t>
  </si>
  <si>
    <t>A/m</t>
  </si>
  <si>
    <t>Ampere per meter (magnetic field strength)</t>
  </si>
  <si>
    <t>cd</t>
  </si>
  <si>
    <t>candela</t>
  </si>
  <si>
    <t>lm</t>
  </si>
  <si>
    <t>lumen</t>
  </si>
  <si>
    <t>lx</t>
  </si>
  <si>
    <t>lux</t>
  </si>
  <si>
    <t>cd/m²</t>
  </si>
  <si>
    <t>candela per square meter</t>
  </si>
  <si>
    <t>rad</t>
  </si>
  <si>
    <t>radian</t>
  </si>
  <si>
    <t>kg/m³</t>
  </si>
  <si>
    <t>kilogram per cubic meter</t>
  </si>
  <si>
    <t>g/cm³</t>
  </si>
  <si>
    <t>grams per cubic centimeter</t>
  </si>
  <si>
    <t>kg/L</t>
  </si>
  <si>
    <t>kilograms per liter</t>
  </si>
  <si>
    <t>m/s</t>
  </si>
  <si>
    <t>meters per second</t>
  </si>
  <si>
    <t>km/h</t>
  </si>
  <si>
    <t>kilometers per hour</t>
  </si>
  <si>
    <t>m/s²</t>
  </si>
  <si>
    <t>meter per second squared</t>
  </si>
  <si>
    <r>
      <t>m</t>
    </r>
    <r>
      <rPr>
        <sz val="10"/>
        <rFont val="Verdana"/>
        <family val="2"/>
      </rPr>
      <t>²</t>
    </r>
    <r>
      <rPr>
        <sz val="10"/>
        <rFont val="Verdana"/>
        <family val="2"/>
      </rPr>
      <t>/s</t>
    </r>
  </si>
  <si>
    <t>meter squared per second</t>
  </si>
  <si>
    <t>Normal, 1s</t>
  </si>
  <si>
    <t>Normal, 2s</t>
  </si>
  <si>
    <t>Normal, 3s</t>
  </si>
  <si>
    <t>Norm@99%</t>
  </si>
  <si>
    <t>U-Shaped</t>
  </si>
  <si>
    <t>select "prob distribution" for complete calculations.</t>
  </si>
  <si>
    <t>Expanded Uncertainty, U, Rounded to 2 Significant Digits</t>
  </si>
  <si>
    <t>Lists for Drop Downs and Lookups.  Do NOT Delete.</t>
  </si>
  <si>
    <r>
      <t>ν</t>
    </r>
    <r>
      <rPr>
        <i/>
        <vertAlign val="subscript"/>
        <sz val="10"/>
        <color theme="1"/>
        <rFont val="Times New Roman"/>
        <family val="1"/>
      </rPr>
      <t>eff</t>
    </r>
  </si>
  <si>
    <r>
      <t xml:space="preserve">Combined Uncertainty, </t>
    </r>
    <r>
      <rPr>
        <i/>
        <sz val="10"/>
        <color theme="1"/>
        <rFont val="Times New Roman"/>
        <family val="1"/>
      </rPr>
      <t>u</t>
    </r>
    <r>
      <rPr>
        <i/>
        <vertAlign val="subscript"/>
        <sz val="10"/>
        <color theme="1"/>
        <rFont val="Times New Roman"/>
        <family val="1"/>
      </rPr>
      <t>c</t>
    </r>
  </si>
  <si>
    <r>
      <t xml:space="preserve">Expanded Uncertainty, </t>
    </r>
    <r>
      <rPr>
        <i/>
        <sz val="10"/>
        <color theme="1"/>
        <rFont val="Times New Roman"/>
        <family val="1"/>
      </rPr>
      <t>U</t>
    </r>
  </si>
  <si>
    <t>Relative Contribution (%)</t>
  </si>
  <si>
    <t>Uncertainty Component Description</t>
  </si>
  <si>
    <t xml:space="preserve">Instructions: Fill in both "components" and "est unc in meas units" AND </t>
  </si>
  <si>
    <t>blank</t>
  </si>
  <si>
    <t>Rect 1/2</t>
  </si>
  <si>
    <t>Instructions</t>
  </si>
  <si>
    <t>Modifications</t>
  </si>
  <si>
    <t>Disclaimer</t>
  </si>
  <si>
    <t>Date</t>
  </si>
  <si>
    <t>Initials</t>
  </si>
  <si>
    <t>Modification</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</si>
  <si>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</si>
  <si>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</si>
  <si>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You must validate all spreadsheets for use in your laboratory!!!</t>
  </si>
  <si>
    <t>GH</t>
  </si>
  <si>
    <t>Enter all values in the light yellow colored cells as needed for a complete uncertainty budget.</t>
  </si>
  <si>
    <t>Incorrect calculations may result if ALL cells are not completely filled in.</t>
  </si>
  <si>
    <t>WARNING:  If you copy and paste to another spreadsheet, be sure to double check all reference cells, data validation for the LISTS and LOOKUP tables!!!</t>
  </si>
  <si>
    <t>Development and modification after limited input.</t>
  </si>
  <si>
    <t>File Purpose: Standard Uncertainty Budget Table Template</t>
  </si>
  <si>
    <t>This file was created as a template for any measurement parameter, but assessment is required before use.</t>
  </si>
  <si>
    <t>Measurement Range and Parameter:</t>
  </si>
  <si>
    <t>For effective degrees of freedom calculation.</t>
  </si>
  <si>
    <t>Min Degrees of Freedom</t>
  </si>
  <si>
    <r>
      <t xml:space="preserve">Coverage factor, </t>
    </r>
    <r>
      <rPr>
        <i/>
        <sz val="10"/>
        <color theme="1"/>
        <rFont val="Times New Roman"/>
        <family val="1"/>
      </rPr>
      <t>k, uses effective degrees of  freedom</t>
    </r>
  </si>
  <si>
    <t>Password is "Metrology"</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</si>
</sst>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2"/>
      <name val="Times New Roman"/>
      <family val="1"/>
    </font>
    <font>
      <b/>
      <sz val="10"/>
      <name val="Arial"/>
      <family val="2"/>
    </font>
    <font>
      <u/>
      <sz val="10"/>
      <color indexed="12"/>
      <name val="Arial"/>
      <family val="2"/>
    </font>
    <font>
      <sz val="10"/>
      <name val="Arial"/>
      <family val="2"/>
    </font>
    <font>
      <sz val="10"/>
      <name val="Verdana"/>
      <family val="2"/>
    </font>
    <font>
      <sz val="9"/>
      <color indexed="81"/>
      <name val="Tahoma"/>
      <family val="2"/>
    </font>
    <font>
      <b/>
      <sz val="9"/>
      <color indexed="81"/>
      <name val="Tahoma"/>
      <family val="2"/>
    </font>
    <font>
      <b/>
      <sz val="11"/>
      <color rgb="FFFF000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i/>
      <vertAlign val="subscript"/>
      <sz val="10"/>
      <color theme="1"/>
      <name val="Times New Roman"/>
      <family val="1"/>
    </font>
    <font>
      <b/>
      <i/>
      <sz val="10"/>
      <color rgb="FFFF0000"/>
      <name val="Times New Roman"/>
      <family val="1"/>
    </font>
    <font>
      <i/>
      <sz val="10"/>
      <color theme="1"/>
      <name val="Calibri"/>
      <family val="2"/>
      <scheme val="minor"/>
    </font>
    <font>
      <sz val="14"/>
      <color theme="1"/>
      <name val="Calibri"/>
      <family val="2"/>
      <scheme val="minor"/>
    </font>
    <font>
      <sz val="8"/>
      <color indexed="81"/>
      <name val="Tahoma"/>
      <family val="2"/>
    </font>
    <font>
      <sz val="12"/>
      <color indexed="8"/>
      <name val="Times New Roman"/>
      <family val="1"/>
    </font>
    <font>
      <i/>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CCFF99"/>
        <bgColor indexed="64"/>
      </patternFill>
    </fill>
    <fill>
      <patternFill patternType="solid">
        <fgColor rgb="FFFFFFCC"/>
        <bgColor indexed="64"/>
      </patternFill>
    </fill>
    <fill>
      <patternFill patternType="solid">
        <fgColor rgb="FFCCFFFF"/>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style="hair">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top/>
      <bottom style="double">
        <color indexed="64"/>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4">
    <xf numFmtId="0" fontId="0" fillId="0" borderId="0" xfId="0"/>
    <xf numFmtId="0" fontId="1" fillId="0" borderId="0" xfId="0" applyFont="1"/>
    <xf numFmtId="0" fontId="0" fillId="0" borderId="3" xfId="0" applyBorder="1"/>
    <xf numFmtId="0" fontId="0" fillId="0" borderId="1" xfId="0" applyBorder="1"/>
    <xf numFmtId="0" fontId="0" fillId="0" borderId="11" xfId="0" applyBorder="1"/>
    <xf numFmtId="0" fontId="0" fillId="0" borderId="12" xfId="0" applyBorder="1"/>
    <xf numFmtId="0" fontId="5" fillId="0" borderId="0" xfId="0" applyFont="1" applyAlignment="1">
      <alignment horizontal="center"/>
    </xf>
    <xf numFmtId="0" fontId="0" fillId="0" borderId="0" xfId="0" applyAlignment="1">
      <alignment horizontal="center" wrapText="1"/>
    </xf>
    <xf numFmtId="0" fontId="0" fillId="0" borderId="14" xfId="0" applyBorder="1"/>
    <xf numFmtId="0" fontId="0" fillId="0" borderId="15" xfId="0" applyBorder="1"/>
    <xf numFmtId="0" fontId="0" fillId="0" borderId="0" xfId="0" applyAlignment="1">
      <alignment horizontal="center"/>
    </xf>
    <xf numFmtId="0" fontId="5" fillId="0" borderId="0" xfId="0" applyFont="1" applyAlignment="1">
      <alignment horizontal="left"/>
    </xf>
    <xf numFmtId="0" fontId="6" fillId="0" borderId="0" xfId="0" applyFont="1" applyAlignment="1">
      <alignment horizontal="center"/>
    </xf>
    <xf numFmtId="0" fontId="6" fillId="0" borderId="0" xfId="0" applyFont="1"/>
    <xf numFmtId="0" fontId="0" fillId="0" borderId="0" xfId="0" quotePrefix="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11" fillId="0" borderId="0" xfId="0" applyFont="1"/>
    <xf numFmtId="0" fontId="10" fillId="0" borderId="4" xfId="0" applyFont="1" applyBorder="1" applyAlignment="1">
      <alignment horizontal="center" wrapText="1"/>
    </xf>
    <xf numFmtId="0" fontId="10" fillId="0" borderId="5" xfId="0" applyFont="1" applyBorder="1" applyAlignment="1">
      <alignment horizontal="center" wrapText="1"/>
    </xf>
    <xf numFmtId="0" fontId="13" fillId="0" borderId="5" xfId="0" applyFont="1" applyBorder="1" applyAlignment="1">
      <alignment horizontal="center" wrapText="1"/>
    </xf>
    <xf numFmtId="0" fontId="10" fillId="0" borderId="6" xfId="0" applyFont="1" applyBorder="1" applyAlignment="1">
      <alignment horizontal="center" wrapText="1"/>
    </xf>
    <xf numFmtId="0" fontId="11" fillId="0" borderId="14" xfId="0" applyFont="1" applyBorder="1" applyProtection="1"/>
    <xf numFmtId="0" fontId="11" fillId="0" borderId="14" xfId="0" applyFont="1" applyBorder="1" applyAlignment="1" applyProtection="1">
      <alignment horizontal="center"/>
    </xf>
    <xf numFmtId="0" fontId="11" fillId="0" borderId="3" xfId="0" applyFont="1" applyBorder="1" applyProtection="1"/>
    <xf numFmtId="0" fontId="12" fillId="0" borderId="1" xfId="0" applyFont="1" applyBorder="1" applyAlignment="1" applyProtection="1">
      <alignment horizontal="center"/>
    </xf>
    <xf numFmtId="0" fontId="11" fillId="0" borderId="1" xfId="0" applyFont="1" applyBorder="1" applyProtection="1"/>
    <xf numFmtId="0" fontId="11" fillId="0" borderId="1" xfId="0" applyFont="1" applyBorder="1" applyAlignment="1" applyProtection="1">
      <alignment horizontal="center"/>
    </xf>
    <xf numFmtId="10" fontId="11" fillId="0" borderId="1" xfId="0" applyNumberFormat="1" applyFont="1" applyBorder="1" applyProtection="1"/>
    <xf numFmtId="0" fontId="11" fillId="0" borderId="2" xfId="0" applyFont="1" applyBorder="1" applyProtection="1"/>
    <xf numFmtId="0" fontId="11" fillId="3" borderId="17" xfId="0" applyFont="1" applyFill="1" applyBorder="1" applyAlignment="1" applyProtection="1">
      <alignment horizontal="left"/>
      <protection locked="0"/>
    </xf>
    <xf numFmtId="0" fontId="11" fillId="3" borderId="14" xfId="0" applyFont="1" applyFill="1" applyBorder="1" applyAlignment="1" applyProtection="1">
      <alignment horizontal="center"/>
      <protection locked="0"/>
    </xf>
    <xf numFmtId="0" fontId="11" fillId="3" borderId="14" xfId="0" applyFont="1" applyFill="1" applyBorder="1" applyAlignment="1" applyProtection="1">
      <alignment horizontal="right"/>
      <protection locked="0"/>
    </xf>
    <xf numFmtId="0" fontId="11" fillId="3" borderId="3" xfId="0" applyFont="1" applyFill="1" applyBorder="1" applyAlignment="1" applyProtection="1">
      <alignment horizontal="left"/>
      <protection locked="0"/>
    </xf>
    <xf numFmtId="0" fontId="11" fillId="3" borderId="1" xfId="0" applyFont="1" applyFill="1" applyBorder="1" applyAlignment="1" applyProtection="1">
      <alignment horizontal="center"/>
      <protection locked="0"/>
    </xf>
    <xf numFmtId="0" fontId="11" fillId="3" borderId="1" xfId="0" applyFont="1" applyFill="1" applyBorder="1" applyAlignment="1" applyProtection="1">
      <alignment horizontal="right"/>
      <protection locked="0"/>
    </xf>
    <xf numFmtId="0" fontId="11" fillId="3" borderId="10" xfId="0" applyFont="1" applyFill="1" applyBorder="1" applyAlignment="1" applyProtection="1">
      <alignment horizontal="left"/>
      <protection locked="0"/>
    </xf>
    <xf numFmtId="0" fontId="11" fillId="3" borderId="11" xfId="0" applyFont="1" applyFill="1" applyBorder="1" applyAlignment="1" applyProtection="1">
      <alignment horizontal="center"/>
      <protection locked="0"/>
    </xf>
    <xf numFmtId="0" fontId="11" fillId="3" borderId="11" xfId="0" applyFont="1" applyFill="1" applyBorder="1" applyAlignment="1" applyProtection="1">
      <alignment horizontal="right"/>
      <protection locked="0"/>
    </xf>
    <xf numFmtId="0" fontId="11" fillId="3" borderId="15" xfId="0" applyFont="1" applyFill="1" applyBorder="1" applyProtection="1">
      <protection locked="0"/>
    </xf>
    <xf numFmtId="0" fontId="11" fillId="3" borderId="2" xfId="0" applyFont="1" applyFill="1" applyBorder="1" applyProtection="1">
      <protection locked="0"/>
    </xf>
    <xf numFmtId="0" fontId="11" fillId="3" borderId="18" xfId="0" applyFont="1" applyFill="1" applyBorder="1" applyProtection="1">
      <protection locked="0"/>
    </xf>
    <xf numFmtId="0" fontId="11" fillId="3" borderId="12" xfId="0" applyFont="1" applyFill="1" applyBorder="1" applyProtection="1">
      <protection locked="0"/>
    </xf>
    <xf numFmtId="0" fontId="11" fillId="5" borderId="14" xfId="0" applyFont="1" applyFill="1" applyBorder="1" applyAlignment="1" applyProtection="1">
      <alignment horizontal="center"/>
      <protection locked="0"/>
    </xf>
    <xf numFmtId="0" fontId="11" fillId="5" borderId="11" xfId="0" applyFont="1" applyFill="1" applyBorder="1" applyAlignment="1" applyProtection="1">
      <alignment horizontal="center"/>
      <protection locked="0"/>
    </xf>
    <xf numFmtId="0" fontId="11" fillId="4" borderId="21" xfId="0" applyFont="1" applyFill="1" applyBorder="1" applyAlignment="1"/>
    <xf numFmtId="0" fontId="10" fillId="0" borderId="4" xfId="0" applyFont="1" applyBorder="1" applyAlignment="1">
      <alignment horizontal="right"/>
    </xf>
    <xf numFmtId="0" fontId="11" fillId="3" borderId="6" xfId="0" applyFont="1" applyFill="1" applyBorder="1" applyAlignment="1" applyProtection="1">
      <alignment horizontal="center"/>
      <protection locked="0"/>
    </xf>
    <xf numFmtId="0" fontId="11" fillId="6" borderId="11" xfId="0" quotePrefix="1" applyFont="1" applyFill="1" applyBorder="1" applyAlignment="1" applyProtection="1">
      <alignment horizontal="center"/>
    </xf>
    <xf numFmtId="0" fontId="11" fillId="0" borderId="1" xfId="0" applyFont="1" applyFill="1" applyBorder="1" applyAlignment="1" applyProtection="1">
      <alignment horizontal="center"/>
    </xf>
    <xf numFmtId="0" fontId="11" fillId="4" borderId="14" xfId="0" applyFont="1" applyFill="1" applyBorder="1" applyProtection="1"/>
    <xf numFmtId="0" fontId="11" fillId="4" borderId="15" xfId="0" applyFont="1" applyFill="1" applyBorder="1" applyProtection="1"/>
    <xf numFmtId="0" fontId="11" fillId="3" borderId="14" xfId="0" applyFont="1" applyFill="1" applyBorder="1" applyAlignment="1" applyProtection="1">
      <alignment horizontal="center"/>
    </xf>
    <xf numFmtId="0" fontId="16" fillId="0" borderId="11" xfId="0" applyFont="1" applyBorder="1"/>
    <xf numFmtId="0" fontId="17" fillId="0" borderId="0" xfId="0" applyFont="1"/>
    <xf numFmtId="0" fontId="11" fillId="0" borderId="14" xfId="0" applyNumberFormat="1" applyFont="1" applyFill="1" applyBorder="1" applyAlignment="1" applyProtection="1">
      <alignment horizontal="center"/>
    </xf>
    <xf numFmtId="0" fontId="11" fillId="0" borderId="14" xfId="0" applyFont="1" applyFill="1" applyBorder="1" applyAlignment="1" applyProtection="1">
      <alignment horizontal="center"/>
    </xf>
    <xf numFmtId="10" fontId="11" fillId="0" borderId="14" xfId="0" applyNumberFormat="1" applyFont="1" applyFill="1" applyBorder="1" applyAlignment="1" applyProtection="1">
      <alignment horizontal="center"/>
    </xf>
    <xf numFmtId="0" fontId="11" fillId="0" borderId="11" xfId="0" applyNumberFormat="1" applyFont="1" applyFill="1" applyBorder="1" applyAlignment="1" applyProtection="1">
      <alignment horizontal="center"/>
    </xf>
    <xf numFmtId="0" fontId="11" fillId="0" borderId="11" xfId="0" applyFont="1" applyFill="1" applyBorder="1" applyAlignment="1" applyProtection="1">
      <alignment horizontal="center"/>
    </xf>
    <xf numFmtId="10" fontId="11" fillId="0" borderId="11" xfId="0" applyNumberFormat="1" applyFont="1" applyFill="1" applyBorder="1" applyAlignment="1" applyProtection="1">
      <alignment horizontal="center"/>
    </xf>
    <xf numFmtId="0" fontId="0" fillId="0" borderId="10" xfId="0" applyBorder="1"/>
    <xf numFmtId="14" fontId="0" fillId="0" borderId="3" xfId="0" applyNumberFormat="1" applyBorder="1"/>
    <xf numFmtId="0" fontId="1" fillId="0" borderId="7" xfId="0" applyFont="1" applyBorder="1"/>
    <xf numFmtId="14" fontId="2" fillId="0" borderId="3" xfId="0" applyNumberFormat="1" applyFont="1" applyBorder="1" applyAlignment="1">
      <alignment vertical="center"/>
    </xf>
    <xf numFmtId="10" fontId="15" fillId="4" borderId="14" xfId="0" applyNumberFormat="1" applyFont="1" applyFill="1" applyBorder="1" applyAlignment="1" applyProtection="1">
      <alignment horizontal="center"/>
    </xf>
    <xf numFmtId="0" fontId="20" fillId="0" borderId="0" xfId="0" quotePrefix="1" applyFont="1" applyAlignment="1">
      <alignment horizontal="left"/>
    </xf>
    <xf numFmtId="1" fontId="20" fillId="0" borderId="0" xfId="0" quotePrefix="1" applyNumberFormat="1" applyFont="1" applyAlignment="1">
      <alignment horizontal="right"/>
    </xf>
    <xf numFmtId="0" fontId="12" fillId="0" borderId="1" xfId="0" quotePrefix="1" applyFont="1" applyBorder="1" applyProtection="1"/>
    <xf numFmtId="0" fontId="20" fillId="2" borderId="0" xfId="0" applyFont="1" applyFill="1" applyAlignment="1">
      <alignment horizontal="center" wrapText="1"/>
    </xf>
    <xf numFmtId="0" fontId="20" fillId="2" borderId="0" xfId="0" applyFont="1" applyFill="1"/>
    <xf numFmtId="0" fontId="20" fillId="2" borderId="0" xfId="0" quotePrefix="1" applyFont="1" applyFill="1"/>
    <xf numFmtId="0" fontId="12" fillId="2" borderId="1" xfId="0" quotePrefix="1" applyFont="1" applyFill="1" applyBorder="1" applyAlignment="1" applyProtection="1">
      <alignment horizontal="center"/>
    </xf>
    <xf numFmtId="0" fontId="0" fillId="2" borderId="0" xfId="0" applyFill="1"/>
    <xf numFmtId="0" fontId="19" fillId="0" borderId="1" xfId="0" applyFont="1" applyBorder="1" applyAlignment="1">
      <alignment horizontal="left" wrapText="1"/>
    </xf>
    <xf numFmtId="0" fontId="19" fillId="0" borderId="2" xfId="0" applyFont="1" applyBorder="1" applyAlignment="1">
      <alignment horizontal="left" wrapText="1"/>
    </xf>
    <xf numFmtId="0" fontId="4" fillId="0" borderId="3" xfId="1" applyFont="1" applyBorder="1" applyAlignment="1" applyProtection="1">
      <alignment horizontal="left" wrapText="1"/>
    </xf>
    <xf numFmtId="0" fontId="4" fillId="0" borderId="1" xfId="1" applyFont="1" applyBorder="1" applyAlignment="1" applyProtection="1">
      <alignment horizontal="left" wrapText="1"/>
    </xf>
    <xf numFmtId="0" fontId="4" fillId="0" borderId="2" xfId="1" applyFont="1" applyBorder="1" applyAlignment="1" applyProtection="1">
      <alignment horizontal="left" wrapText="1"/>
    </xf>
    <xf numFmtId="0" fontId="4" fillId="0" borderId="10" xfId="1" applyFont="1" applyBorder="1" applyAlignment="1" applyProtection="1">
      <alignment horizontal="left" wrapText="1"/>
    </xf>
    <xf numFmtId="0" fontId="4" fillId="0" borderId="11" xfId="1" applyFont="1" applyBorder="1" applyAlignment="1" applyProtection="1">
      <alignment horizontal="left" wrapText="1"/>
    </xf>
    <xf numFmtId="0" fontId="4" fillId="0" borderId="12" xfId="1" applyFont="1" applyBorder="1" applyAlignment="1" applyProtection="1">
      <alignment horizontal="left" wrapText="1"/>
    </xf>
    <xf numFmtId="0" fontId="9" fillId="0" borderId="8" xfId="0" applyFont="1" applyBorder="1" applyAlignment="1">
      <alignment horizontal="center"/>
    </xf>
    <xf numFmtId="0" fontId="9" fillId="0" borderId="9" xfId="0" applyFont="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8"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1" fillId="0" borderId="0" xfId="0" applyFont="1" applyAlignment="1">
      <alignment horizontal="center"/>
    </xf>
    <xf numFmtId="0" fontId="0" fillId="0" borderId="3" xfId="0" applyBorder="1" applyAlignment="1">
      <alignment horizontal="left"/>
    </xf>
    <xf numFmtId="0" fontId="9" fillId="0" borderId="3" xfId="0" applyFont="1" applyBorder="1" applyAlignment="1">
      <alignment horizontal="left"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4" xfId="0" applyFont="1" applyBorder="1" applyAlignment="1">
      <alignment horizontal="right"/>
    </xf>
    <xf numFmtId="0" fontId="10" fillId="0" borderId="5" xfId="0" applyFont="1" applyBorder="1" applyAlignment="1">
      <alignment horizontal="right"/>
    </xf>
    <xf numFmtId="0" fontId="11" fillId="5" borderId="5" xfId="0" applyFont="1" applyFill="1" applyBorder="1" applyAlignment="1" applyProtection="1">
      <alignment horizontal="left"/>
      <protection locked="0"/>
    </xf>
    <xf numFmtId="0" fontId="11" fillId="5" borderId="6" xfId="0" applyFont="1" applyFill="1" applyBorder="1" applyAlignment="1" applyProtection="1">
      <alignment horizontal="left"/>
      <protection locked="0"/>
    </xf>
    <xf numFmtId="0" fontId="15" fillId="4" borderId="21" xfId="0" applyFont="1" applyFill="1" applyBorder="1" applyAlignment="1">
      <alignment horizontal="right"/>
    </xf>
    <xf numFmtId="0" fontId="15" fillId="4" borderId="21" xfId="0" applyFont="1" applyFill="1" applyBorder="1" applyAlignment="1">
      <alignment horizontal="left"/>
    </xf>
    <xf numFmtId="0" fontId="11" fillId="0" borderId="3" xfId="0" applyFont="1" applyBorder="1" applyAlignment="1" applyProtection="1">
      <alignment horizontal="right"/>
    </xf>
    <xf numFmtId="0" fontId="11" fillId="0" borderId="1" xfId="0" applyFont="1" applyBorder="1" applyAlignment="1" applyProtection="1">
      <alignment horizontal="right"/>
    </xf>
    <xf numFmtId="0" fontId="12" fillId="0" borderId="10" xfId="0" applyFont="1" applyBorder="1" applyAlignment="1" applyProtection="1">
      <alignment horizontal="right"/>
    </xf>
    <xf numFmtId="0" fontId="12" fillId="0" borderId="11" xfId="0" applyFont="1" applyBorder="1" applyAlignment="1" applyProtection="1">
      <alignment horizontal="right"/>
    </xf>
    <xf numFmtId="0" fontId="9" fillId="0" borderId="0" xfId="0" applyFont="1" applyAlignment="1">
      <alignment horizontal="center" wrapText="1"/>
    </xf>
    <xf numFmtId="0" fontId="9"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11" fillId="0" borderId="19" xfId="0" applyFont="1" applyBorder="1" applyAlignment="1" applyProtection="1">
      <alignment horizontal="right"/>
    </xf>
    <xf numFmtId="0" fontId="11" fillId="0" borderId="20" xfId="0" applyFont="1" applyBorder="1" applyAlignment="1" applyProtection="1">
      <alignment horizontal="right"/>
    </xf>
    <xf numFmtId="0" fontId="11" fillId="0" borderId="16" xfId="0" applyFont="1" applyBorder="1" applyAlignment="1" applyProtection="1">
      <alignment horizontal="right"/>
    </xf>
    <xf numFmtId="0" fontId="15" fillId="4" borderId="22" xfId="0" applyFont="1" applyFill="1" applyBorder="1" applyAlignment="1" applyProtection="1">
      <alignment horizontal="center" wrapText="1"/>
    </xf>
    <xf numFmtId="0" fontId="15" fillId="4" borderId="23" xfId="0" applyFont="1" applyFill="1" applyBorder="1" applyAlignment="1" applyProtection="1">
      <alignment horizontal="center" wrapText="1"/>
    </xf>
    <xf numFmtId="0" fontId="15" fillId="4" borderId="26" xfId="0" applyFont="1" applyFill="1" applyBorder="1" applyAlignment="1" applyProtection="1">
      <alignment horizontal="center" wrapText="1"/>
    </xf>
    <xf numFmtId="0" fontId="15" fillId="4" borderId="27" xfId="0" applyFont="1" applyFill="1" applyBorder="1" applyAlignment="1" applyProtection="1">
      <alignment horizontal="center" wrapText="1"/>
    </xf>
    <xf numFmtId="0" fontId="15" fillId="4" borderId="24" xfId="0" applyFont="1" applyFill="1" applyBorder="1" applyAlignment="1" applyProtection="1">
      <alignment horizontal="center"/>
    </xf>
    <xf numFmtId="0" fontId="15" fillId="4" borderId="25" xfId="0" applyFont="1" applyFill="1" applyBorder="1" applyAlignment="1" applyProtection="1">
      <alignment horizontal="center"/>
    </xf>
    <xf numFmtId="0" fontId="15" fillId="4" borderId="13"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color rgb="FFFFFF99"/>
      <color rgb="FFCCFF99"/>
      <color rgb="FFCCFFFF"/>
      <color rgb="FFFB5D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st.gov/labmetrology"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workbookViewId="0">
      <selection activeCell="A14" sqref="A14"/>
    </sheetView>
  </sheetViews>
  <sheetFormatPr defaultRowHeight="15" x14ac:dyDescent="0.25"/>
  <cols>
    <col min="1" max="8" width="12.7109375" customWidth="1"/>
  </cols>
  <sheetData>
    <row r="1" spans="1:8" x14ac:dyDescent="0.25">
      <c r="A1" s="94" t="s">
        <v>164</v>
      </c>
      <c r="B1" s="94"/>
      <c r="C1" s="94"/>
      <c r="D1" s="94"/>
      <c r="E1" s="94"/>
      <c r="F1" s="94"/>
      <c r="G1" s="94"/>
      <c r="H1" s="94"/>
    </row>
    <row r="2" spans="1:8" ht="15.75" thickBot="1" x14ac:dyDescent="0.3"/>
    <row r="3" spans="1:8" ht="15.75" thickTop="1" x14ac:dyDescent="0.25">
      <c r="A3" s="84" t="s">
        <v>150</v>
      </c>
      <c r="B3" s="85"/>
      <c r="C3" s="85"/>
      <c r="D3" s="85"/>
      <c r="E3" s="85"/>
      <c r="F3" s="85"/>
      <c r="G3" s="85"/>
      <c r="H3" s="86"/>
    </row>
    <row r="4" spans="1:8" x14ac:dyDescent="0.25">
      <c r="A4" s="87" t="s">
        <v>165</v>
      </c>
      <c r="B4" s="88"/>
      <c r="C4" s="88"/>
      <c r="D4" s="88"/>
      <c r="E4" s="88"/>
      <c r="F4" s="88"/>
      <c r="G4" s="88"/>
      <c r="H4" s="89"/>
    </row>
    <row r="5" spans="1:8" x14ac:dyDescent="0.25">
      <c r="A5" s="95" t="s">
        <v>160</v>
      </c>
      <c r="B5" s="90"/>
      <c r="C5" s="90"/>
      <c r="D5" s="90"/>
      <c r="E5" s="90"/>
      <c r="F5" s="90"/>
      <c r="G5" s="90"/>
      <c r="H5" s="91"/>
    </row>
    <row r="6" spans="1:8" x14ac:dyDescent="0.25">
      <c r="A6" s="95" t="s">
        <v>161</v>
      </c>
      <c r="B6" s="90"/>
      <c r="C6" s="90"/>
      <c r="D6" s="90"/>
      <c r="E6" s="90"/>
      <c r="F6" s="90"/>
      <c r="G6" s="90"/>
      <c r="H6" s="91"/>
    </row>
    <row r="7" spans="1:8" ht="30" customHeight="1" x14ac:dyDescent="0.25">
      <c r="A7" s="96" t="s">
        <v>162</v>
      </c>
      <c r="B7" s="97"/>
      <c r="C7" s="97"/>
      <c r="D7" s="97"/>
      <c r="E7" s="97"/>
      <c r="F7" s="97"/>
      <c r="G7" s="97"/>
      <c r="H7" s="98"/>
    </row>
    <row r="8" spans="1:8" ht="15.75" thickBot="1" x14ac:dyDescent="0.3">
      <c r="A8" s="61" t="s">
        <v>170</v>
      </c>
      <c r="B8" s="4"/>
      <c r="C8" s="4"/>
      <c r="D8" s="4"/>
      <c r="E8" s="4"/>
      <c r="F8" s="4"/>
      <c r="G8" s="4"/>
      <c r="H8" s="5"/>
    </row>
    <row r="9" spans="1:8" ht="15.75" thickTop="1" x14ac:dyDescent="0.25">
      <c r="A9" s="84" t="s">
        <v>151</v>
      </c>
      <c r="B9" s="85"/>
      <c r="C9" s="85"/>
      <c r="D9" s="85"/>
      <c r="E9" s="85"/>
      <c r="F9" s="85"/>
      <c r="G9" s="85"/>
      <c r="H9" s="86"/>
    </row>
    <row r="10" spans="1:8" x14ac:dyDescent="0.25">
      <c r="A10" s="2" t="s">
        <v>153</v>
      </c>
      <c r="B10" s="3" t="s">
        <v>154</v>
      </c>
      <c r="C10" s="92" t="s">
        <v>155</v>
      </c>
      <c r="D10" s="92"/>
      <c r="E10" s="92"/>
      <c r="F10" s="92"/>
      <c r="G10" s="92"/>
      <c r="H10" s="93"/>
    </row>
    <row r="11" spans="1:8" x14ac:dyDescent="0.25">
      <c r="A11" s="62">
        <v>41289</v>
      </c>
      <c r="B11" s="3" t="s">
        <v>159</v>
      </c>
      <c r="C11" s="90" t="s">
        <v>163</v>
      </c>
      <c r="D11" s="90"/>
      <c r="E11" s="90"/>
      <c r="F11" s="90"/>
      <c r="G11" s="90"/>
      <c r="H11" s="91"/>
    </row>
    <row r="12" spans="1:8" x14ac:dyDescent="0.25">
      <c r="A12" s="2"/>
      <c r="B12" s="3"/>
      <c r="C12" s="92"/>
      <c r="D12" s="92"/>
      <c r="E12" s="92"/>
      <c r="F12" s="92"/>
      <c r="G12" s="92"/>
      <c r="H12" s="93"/>
    </row>
    <row r="13" spans="1:8" x14ac:dyDescent="0.25">
      <c r="A13" s="2"/>
      <c r="B13" s="3"/>
      <c r="C13" s="92"/>
      <c r="D13" s="92"/>
      <c r="E13" s="92"/>
      <c r="F13" s="92"/>
      <c r="G13" s="92"/>
      <c r="H13" s="93"/>
    </row>
    <row r="14" spans="1:8" x14ac:dyDescent="0.25">
      <c r="A14" s="2"/>
      <c r="B14" s="3"/>
      <c r="C14" s="92"/>
      <c r="D14" s="92"/>
      <c r="E14" s="92"/>
      <c r="F14" s="92"/>
      <c r="G14" s="92"/>
      <c r="H14" s="93"/>
    </row>
    <row r="15" spans="1:8" x14ac:dyDescent="0.25">
      <c r="A15" s="2"/>
      <c r="B15" s="3"/>
      <c r="C15" s="92"/>
      <c r="D15" s="92"/>
      <c r="E15" s="92"/>
      <c r="F15" s="92"/>
      <c r="G15" s="92"/>
      <c r="H15" s="93"/>
    </row>
    <row r="16" spans="1:8" x14ac:dyDescent="0.25">
      <c r="A16" s="2"/>
      <c r="B16" s="3"/>
      <c r="C16" s="92"/>
      <c r="D16" s="92"/>
      <c r="E16" s="92"/>
      <c r="F16" s="92"/>
      <c r="G16" s="92"/>
      <c r="H16" s="93"/>
    </row>
    <row r="17" spans="1:8" ht="15.75" thickBot="1" x14ac:dyDescent="0.3">
      <c r="A17" s="61"/>
      <c r="B17" s="4"/>
      <c r="C17" s="4"/>
      <c r="D17" s="4"/>
      <c r="E17" s="4"/>
      <c r="F17" s="4"/>
      <c r="G17" s="4"/>
      <c r="H17" s="5"/>
    </row>
    <row r="18" spans="1:8" ht="15.75" thickTop="1" x14ac:dyDescent="0.25">
      <c r="A18" s="63" t="s">
        <v>152</v>
      </c>
      <c r="B18" s="82" t="s">
        <v>158</v>
      </c>
      <c r="C18" s="82"/>
      <c r="D18" s="82"/>
      <c r="E18" s="82"/>
      <c r="F18" s="82"/>
      <c r="G18" s="82"/>
      <c r="H18" s="83"/>
    </row>
    <row r="19" spans="1:8" ht="205.5" customHeight="1" x14ac:dyDescent="0.25">
      <c r="A19" s="64">
        <v>41289</v>
      </c>
      <c r="B19" s="74" t="s">
        <v>156</v>
      </c>
      <c r="C19" s="74"/>
      <c r="D19" s="74"/>
      <c r="E19" s="74"/>
      <c r="F19" s="74"/>
      <c r="G19" s="74"/>
      <c r="H19" s="75"/>
    </row>
    <row r="20" spans="1:8" ht="15" customHeight="1" x14ac:dyDescent="0.25">
      <c r="A20" s="76" t="s">
        <v>157</v>
      </c>
      <c r="B20" s="77"/>
      <c r="C20" s="77"/>
      <c r="D20" s="77"/>
      <c r="E20" s="77"/>
      <c r="F20" s="77"/>
      <c r="G20" s="77"/>
      <c r="H20" s="78"/>
    </row>
    <row r="21" spans="1:8" x14ac:dyDescent="0.25">
      <c r="A21" s="76"/>
      <c r="B21" s="77"/>
      <c r="C21" s="77"/>
      <c r="D21" s="77"/>
      <c r="E21" s="77"/>
      <c r="F21" s="77"/>
      <c r="G21" s="77"/>
      <c r="H21" s="78"/>
    </row>
    <row r="22" spans="1:8" x14ac:dyDescent="0.25">
      <c r="A22" s="76"/>
      <c r="B22" s="77"/>
      <c r="C22" s="77"/>
      <c r="D22" s="77"/>
      <c r="E22" s="77"/>
      <c r="F22" s="77"/>
      <c r="G22" s="77"/>
      <c r="H22" s="78"/>
    </row>
    <row r="23" spans="1:8" ht="15.75" thickBot="1" x14ac:dyDescent="0.3">
      <c r="A23" s="79"/>
      <c r="B23" s="80"/>
      <c r="C23" s="80"/>
      <c r="D23" s="80"/>
      <c r="E23" s="80"/>
      <c r="F23" s="80"/>
      <c r="G23" s="80"/>
      <c r="H23" s="81"/>
    </row>
    <row r="24" spans="1:8" ht="15.75" thickTop="1" x14ac:dyDescent="0.25"/>
  </sheetData>
  <sheetProtection password="FFAD" sheet="1" objects="1" scenarios="1"/>
  <mergeCells count="17">
    <mergeCell ref="A1:H1"/>
    <mergeCell ref="A5:H5"/>
    <mergeCell ref="A6:H6"/>
    <mergeCell ref="A7:H7"/>
    <mergeCell ref="C10:H10"/>
    <mergeCell ref="B19:H19"/>
    <mergeCell ref="A20:H23"/>
    <mergeCell ref="B18:H18"/>
    <mergeCell ref="A3:H3"/>
    <mergeCell ref="A9:H9"/>
    <mergeCell ref="A4:H4"/>
    <mergeCell ref="C11:H11"/>
    <mergeCell ref="C12:H12"/>
    <mergeCell ref="C13:H13"/>
    <mergeCell ref="C14:H14"/>
    <mergeCell ref="C15:H15"/>
    <mergeCell ref="C16:H16"/>
  </mergeCells>
  <hyperlinks>
    <hyperlink ref="A20" r:id="rId1" display="http://www.nist.gov/labmetrology"/>
  </hyperlinks>
  <printOptions horizontalCentered="1"/>
  <pageMargins left="0.7" right="0.7" top="0.75" bottom="0.75" header="0.3" footer="0.3"/>
  <pageSetup scale="88" orientation="portrait" r:id="rId2"/>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3"/>
  <sheetViews>
    <sheetView workbookViewId="0">
      <selection activeCell="A4" sqref="A4"/>
    </sheetView>
  </sheetViews>
  <sheetFormatPr defaultColWidth="24.7109375" defaultRowHeight="15" x14ac:dyDescent="0.25"/>
  <cols>
    <col min="1" max="1" width="25.85546875" customWidth="1"/>
    <col min="2" max="2" width="8.140625" customWidth="1"/>
    <col min="3" max="3" width="12.7109375" customWidth="1"/>
    <col min="4" max="4" width="5.7109375" bestFit="1" customWidth="1"/>
    <col min="5" max="5" width="10.5703125" customWidth="1"/>
    <col min="7" max="7" width="10.5703125" style="10" customWidth="1"/>
    <col min="8" max="8" width="13.28515625" style="10" customWidth="1"/>
    <col min="9" max="9" width="8.85546875" style="10" customWidth="1"/>
    <col min="10" max="10" width="14.140625" customWidth="1"/>
    <col min="11" max="11" width="11.5703125" customWidth="1"/>
    <col min="12" max="12" width="24.140625" customWidth="1"/>
    <col min="14" max="14" width="5.28515625" bestFit="1" customWidth="1"/>
    <col min="15" max="15" width="11.42578125" bestFit="1" customWidth="1"/>
    <col min="16" max="16" width="7.140625" bestFit="1" customWidth="1"/>
    <col min="17" max="17" width="12.5703125" customWidth="1"/>
    <col min="18" max="18" width="20.5703125" customWidth="1"/>
  </cols>
  <sheetData>
    <row r="1" spans="1:18" ht="16.5" thickTop="1" thickBot="1" x14ac:dyDescent="0.3">
      <c r="A1" s="46" t="s">
        <v>17</v>
      </c>
      <c r="B1" s="47"/>
      <c r="C1" s="17"/>
      <c r="D1" s="17"/>
      <c r="E1" s="17"/>
      <c r="F1" s="99" t="s">
        <v>166</v>
      </c>
      <c r="G1" s="100"/>
      <c r="H1" s="101"/>
      <c r="I1" s="101"/>
      <c r="J1" s="101"/>
      <c r="K1" s="102"/>
      <c r="L1" s="17"/>
    </row>
    <row r="2" spans="1:18" ht="16.5" thickTop="1" thickBot="1" x14ac:dyDescent="0.3">
      <c r="A2" s="103" t="s">
        <v>147</v>
      </c>
      <c r="B2" s="103"/>
      <c r="C2" s="103"/>
      <c r="D2" s="103"/>
      <c r="E2" s="103"/>
      <c r="F2" s="103"/>
      <c r="G2" s="45"/>
      <c r="H2" s="104" t="s">
        <v>139</v>
      </c>
      <c r="I2" s="104"/>
      <c r="J2" s="104"/>
      <c r="K2" s="104"/>
      <c r="L2" s="17"/>
      <c r="N2" s="109" t="s">
        <v>141</v>
      </c>
      <c r="O2" s="110"/>
      <c r="P2" s="110"/>
      <c r="Q2" s="110"/>
      <c r="R2" s="110"/>
    </row>
    <row r="3" spans="1:18" s="7" customFormat="1" ht="69.75" customHeight="1" thickTop="1" thickBot="1" x14ac:dyDescent="0.3">
      <c r="A3" s="18" t="s">
        <v>146</v>
      </c>
      <c r="B3" s="19" t="s">
        <v>9</v>
      </c>
      <c r="C3" s="19" t="s">
        <v>13</v>
      </c>
      <c r="D3" s="19" t="s">
        <v>0</v>
      </c>
      <c r="E3" s="20" t="s">
        <v>16</v>
      </c>
      <c r="F3" s="19" t="str">
        <f>CONCATENATE("Estimated Unc in Measurement Units","   
",
"("&amp;B1&amp;")")</f>
        <v>Estimated Unc in Measurement Units   
()</v>
      </c>
      <c r="G3" s="19" t="s">
        <v>14</v>
      </c>
      <c r="H3" s="19" t="s">
        <v>10</v>
      </c>
      <c r="I3" s="19" t="s">
        <v>11</v>
      </c>
      <c r="J3" s="19" t="str">
        <f>CONCATENATE("Std Unc","   
",
"("&amp;B1&amp;")")</f>
        <v>Std Unc   
()</v>
      </c>
      <c r="K3" s="19" t="s">
        <v>145</v>
      </c>
      <c r="L3" s="21" t="s">
        <v>1</v>
      </c>
      <c r="M3" s="69" t="s">
        <v>167</v>
      </c>
      <c r="Q3" s="111" t="s">
        <v>22</v>
      </c>
      <c r="R3" s="112" t="s">
        <v>23</v>
      </c>
    </row>
    <row r="4" spans="1:18" ht="15.75" customHeight="1" thickTop="1" x14ac:dyDescent="0.25">
      <c r="A4" s="30"/>
      <c r="B4" s="31"/>
      <c r="C4" s="32"/>
      <c r="D4" s="52"/>
      <c r="E4" s="31"/>
      <c r="F4" s="32"/>
      <c r="G4" s="43"/>
      <c r="H4" s="43"/>
      <c r="I4" s="55" t="str">
        <f>IF(A4="","",IF(F4="","Finish",IF(H4="","",VLOOKUP(H4,O5:P13,2,))))</f>
        <v/>
      </c>
      <c r="J4" s="56" t="str">
        <f>IF(A4="","",IF(F4="","Finish",IF(I4="","",F4/I4)))</f>
        <v/>
      </c>
      <c r="K4" s="57" t="str">
        <f>IF(J4="","",IF(J4="Finish","Finish",J4^2/SUMSQ(J4:J18)))</f>
        <v/>
      </c>
      <c r="L4" s="39"/>
      <c r="M4" s="70" t="str">
        <f t="shared" ref="M4:M12" si="0">IF(J4="","",J4^4/E4)</f>
        <v/>
      </c>
      <c r="N4" s="1" t="s">
        <v>2</v>
      </c>
      <c r="O4" s="1" t="s">
        <v>12</v>
      </c>
      <c r="P4" s="1" t="s">
        <v>11</v>
      </c>
      <c r="Q4" s="111"/>
      <c r="R4" s="113"/>
    </row>
    <row r="5" spans="1:18" x14ac:dyDescent="0.25">
      <c r="A5" s="33"/>
      <c r="B5" s="34"/>
      <c r="C5" s="35"/>
      <c r="D5" s="52"/>
      <c r="E5" s="31"/>
      <c r="F5" s="35"/>
      <c r="G5" s="43"/>
      <c r="H5" s="43"/>
      <c r="I5" s="55" t="str">
        <f>IF(A5="","",IF(F5="","Finish",IF(H5="","",VLOOKUP(H5,O5:P13,2,))))</f>
        <v/>
      </c>
      <c r="J5" s="56" t="str">
        <f t="shared" ref="J5:J13" si="1">IF(A5="","",IF(F5="","Finish",IF(I5="","",F5/I5)))</f>
        <v/>
      </c>
      <c r="K5" s="57" t="str">
        <f>IF(J5="","",IF(J5="Finish","Finish",J5^2/SUMSQ(J4:J18)))</f>
        <v/>
      </c>
      <c r="L5" s="40"/>
      <c r="M5" s="70" t="str">
        <f t="shared" si="0"/>
        <v/>
      </c>
      <c r="N5" s="7" t="s">
        <v>19</v>
      </c>
      <c r="O5" s="16" t="s">
        <v>134</v>
      </c>
      <c r="P5" s="15">
        <v>1</v>
      </c>
      <c r="R5" t="s">
        <v>148</v>
      </c>
    </row>
    <row r="6" spans="1:18" x14ac:dyDescent="0.25">
      <c r="A6" s="33"/>
      <c r="B6" s="34"/>
      <c r="C6" s="35"/>
      <c r="D6" s="52"/>
      <c r="E6" s="31"/>
      <c r="F6" s="35"/>
      <c r="G6" s="43"/>
      <c r="H6" s="43"/>
      <c r="I6" s="55" t="str">
        <f>IF(A6="","",IF(F6="","Finish",IF(H6="","",VLOOKUP(H6,O5:P13,2,))))</f>
        <v/>
      </c>
      <c r="J6" s="56" t="str">
        <f t="shared" si="1"/>
        <v/>
      </c>
      <c r="K6" s="57" t="str">
        <f>IF(J6="","",IF(J6="Finish","Finish",J6^2/SUMSQ(J4:J18)))</f>
        <v/>
      </c>
      <c r="L6" s="40"/>
      <c r="M6" s="70" t="str">
        <f t="shared" si="0"/>
        <v/>
      </c>
      <c r="N6" s="10" t="s">
        <v>20</v>
      </c>
      <c r="O6" s="16" t="s">
        <v>135</v>
      </c>
      <c r="P6" s="15">
        <v>2</v>
      </c>
      <c r="Q6" s="6" t="s">
        <v>24</v>
      </c>
      <c r="R6" s="11" t="s">
        <v>25</v>
      </c>
    </row>
    <row r="7" spans="1:18" x14ac:dyDescent="0.25">
      <c r="A7" s="33"/>
      <c r="B7" s="34"/>
      <c r="C7" s="35"/>
      <c r="D7" s="52"/>
      <c r="E7" s="31"/>
      <c r="F7" s="35"/>
      <c r="G7" s="43"/>
      <c r="H7" s="43"/>
      <c r="I7" s="55" t="str">
        <f>IF(A7="","",IF(F7="","Finish",IF(H7="","",VLOOKUP(H7,O5:P13,2,))))</f>
        <v/>
      </c>
      <c r="J7" s="56" t="str">
        <f t="shared" si="1"/>
        <v/>
      </c>
      <c r="K7" s="57" t="str">
        <f>IF(J7="","",IF(J7="Finish","Finish",J7^2/SUMSQ(J4:J18)))</f>
        <v/>
      </c>
      <c r="L7" s="40"/>
      <c r="M7" s="70" t="str">
        <f t="shared" si="0"/>
        <v/>
      </c>
      <c r="O7" s="16" t="s">
        <v>136</v>
      </c>
      <c r="P7" s="15">
        <v>3</v>
      </c>
      <c r="Q7" s="10" t="s">
        <v>5</v>
      </c>
      <c r="R7" t="s">
        <v>26</v>
      </c>
    </row>
    <row r="8" spans="1:18" x14ac:dyDescent="0.25">
      <c r="A8" s="33"/>
      <c r="B8" s="34"/>
      <c r="C8" s="35"/>
      <c r="D8" s="52"/>
      <c r="E8" s="31"/>
      <c r="F8" s="35"/>
      <c r="G8" s="43"/>
      <c r="H8" s="43"/>
      <c r="I8" s="55" t="str">
        <f>IF(A8="","",IF(F8="","Finish",IF(H8="","",VLOOKUP(H8,O5:P13,2,))))</f>
        <v/>
      </c>
      <c r="J8" s="56" t="str">
        <f t="shared" si="1"/>
        <v/>
      </c>
      <c r="K8" s="57" t="str">
        <f>IF(J8="","",IF(J8="Finish","Finish",J8^2/SUMSQ(J4:J18)))</f>
        <v/>
      </c>
      <c r="L8" s="40"/>
      <c r="M8" s="70" t="str">
        <f t="shared" si="0"/>
        <v/>
      </c>
      <c r="O8" s="16" t="s">
        <v>137</v>
      </c>
      <c r="P8" s="15">
        <v>2.58</v>
      </c>
      <c r="Q8" s="10" t="s">
        <v>4</v>
      </c>
      <c r="R8" t="s">
        <v>27</v>
      </c>
    </row>
    <row r="9" spans="1:18" x14ac:dyDescent="0.25">
      <c r="A9" s="33"/>
      <c r="B9" s="34"/>
      <c r="C9" s="35"/>
      <c r="D9" s="52"/>
      <c r="E9" s="31"/>
      <c r="F9" s="35"/>
      <c r="G9" s="43"/>
      <c r="H9" s="43"/>
      <c r="I9" s="55" t="str">
        <f>IF(A9="","",IF(F9="","Finish",IF(H9="","",VLOOKUP(H9,O5:P13,2,))))</f>
        <v/>
      </c>
      <c r="J9" s="56" t="str">
        <f t="shared" si="1"/>
        <v/>
      </c>
      <c r="K9" s="57" t="str">
        <f>IF(J9="","",IF(J9="Finish","Finish",J9^2/SUMSQ(J4:J18)))</f>
        <v/>
      </c>
      <c r="L9" s="40"/>
      <c r="M9" s="70" t="str">
        <f t="shared" si="0"/>
        <v/>
      </c>
      <c r="O9" s="16" t="s">
        <v>7</v>
      </c>
      <c r="P9" s="15">
        <f>SQRT(3)</f>
        <v>1.7320508075688772</v>
      </c>
      <c r="Q9" s="10" t="s">
        <v>28</v>
      </c>
      <c r="R9" t="s">
        <v>29</v>
      </c>
    </row>
    <row r="10" spans="1:18" x14ac:dyDescent="0.25">
      <c r="A10" s="33"/>
      <c r="B10" s="34"/>
      <c r="C10" s="35"/>
      <c r="D10" s="52"/>
      <c r="E10" s="31"/>
      <c r="F10" s="35"/>
      <c r="G10" s="43"/>
      <c r="H10" s="43"/>
      <c r="I10" s="55" t="str">
        <f>IF(A10="","",IF(F10="","Finish",IF(H10="","",VLOOKUP(H10,O5:P13,2,))))</f>
        <v/>
      </c>
      <c r="J10" s="56" t="str">
        <f t="shared" si="1"/>
        <v/>
      </c>
      <c r="K10" s="57" t="str">
        <f>IF(J10="","",IF(J10="Finish","Finish",J10^2/SUMSQ(J4:J18)))</f>
        <v/>
      </c>
      <c r="L10" s="40"/>
      <c r="M10" s="70" t="str">
        <f t="shared" si="0"/>
        <v/>
      </c>
      <c r="O10" s="16" t="s">
        <v>21</v>
      </c>
      <c r="P10" s="15">
        <f>SQRT(6)</f>
        <v>2.4494897427831779</v>
      </c>
      <c r="Q10" s="10" t="s">
        <v>30</v>
      </c>
      <c r="R10" t="s">
        <v>31</v>
      </c>
    </row>
    <row r="11" spans="1:18" x14ac:dyDescent="0.25">
      <c r="A11" s="33"/>
      <c r="B11" s="34"/>
      <c r="C11" s="35"/>
      <c r="D11" s="52"/>
      <c r="E11" s="31"/>
      <c r="F11" s="35"/>
      <c r="G11" s="43"/>
      <c r="H11" s="43"/>
      <c r="I11" s="55" t="str">
        <f>IF(A11="","",IF(F11="","Finish",IF(H11="","",VLOOKUP(H11,O5:P13,2,))))</f>
        <v/>
      </c>
      <c r="J11" s="56" t="str">
        <f t="shared" si="1"/>
        <v/>
      </c>
      <c r="K11" s="57" t="str">
        <f>IF(J11="","",IF(J11="Finish","Finish",J11^2/SUMSQ(J4:J18)))</f>
        <v/>
      </c>
      <c r="L11" s="40"/>
      <c r="M11" s="70" t="str">
        <f t="shared" si="0"/>
        <v/>
      </c>
      <c r="O11" s="16" t="s">
        <v>138</v>
      </c>
      <c r="P11" s="15">
        <f>SQRT(2)</f>
        <v>1.4142135623730951</v>
      </c>
      <c r="Q11" s="10" t="s">
        <v>32</v>
      </c>
      <c r="R11" t="s">
        <v>33</v>
      </c>
    </row>
    <row r="12" spans="1:18" x14ac:dyDescent="0.25">
      <c r="A12" s="33"/>
      <c r="B12" s="34"/>
      <c r="C12" s="35"/>
      <c r="D12" s="52"/>
      <c r="E12" s="31"/>
      <c r="F12" s="35"/>
      <c r="G12" s="43"/>
      <c r="H12" s="43"/>
      <c r="I12" s="55" t="str">
        <f>IF(A12="","",IF(F12="","Finish",IF(H12="","",VLOOKUP(H12,O5:P13,2,))))</f>
        <v/>
      </c>
      <c r="J12" s="56" t="str">
        <f t="shared" si="1"/>
        <v/>
      </c>
      <c r="K12" s="57" t="str">
        <f>IF(J12="","",IF(J12="Finish","Finish",J12^2/SUMSQ(J4:J18)))</f>
        <v/>
      </c>
      <c r="L12" s="40"/>
      <c r="M12" s="70" t="str">
        <f t="shared" si="0"/>
        <v/>
      </c>
      <c r="O12" s="16" t="s">
        <v>149</v>
      </c>
      <c r="P12" s="15">
        <f>SQRT(12)</f>
        <v>3.4641016151377544</v>
      </c>
      <c r="Q12" s="12" t="s">
        <v>34</v>
      </c>
      <c r="R12" t="s">
        <v>35</v>
      </c>
    </row>
    <row r="13" spans="1:18" x14ac:dyDescent="0.25">
      <c r="A13" s="33"/>
      <c r="B13" s="34"/>
      <c r="C13" s="35"/>
      <c r="D13" s="52"/>
      <c r="E13" s="31"/>
      <c r="F13" s="35"/>
      <c r="G13" s="43"/>
      <c r="H13" s="43"/>
      <c r="I13" s="55" t="str">
        <f>IF(A13="","",IF(F13="","Finish",IF(H13="","",VLOOKUP(H13,O5:P13,2,))))</f>
        <v/>
      </c>
      <c r="J13" s="56" t="str">
        <f t="shared" si="1"/>
        <v/>
      </c>
      <c r="K13" s="57" t="str">
        <f>IF(J13="","",IF(J13="Finish","Finish",J13^2/SUMSQ(J4:J18)))</f>
        <v/>
      </c>
      <c r="L13" s="40"/>
      <c r="M13" s="70" t="str">
        <f>IF(J13="","",J13^4/E13)</f>
        <v/>
      </c>
      <c r="Q13" s="12" t="s">
        <v>36</v>
      </c>
      <c r="R13" t="s">
        <v>37</v>
      </c>
    </row>
    <row r="14" spans="1:18" x14ac:dyDescent="0.25">
      <c r="A14" s="33"/>
      <c r="B14" s="34"/>
      <c r="C14" s="35"/>
      <c r="D14" s="31"/>
      <c r="E14" s="34"/>
      <c r="F14" s="35"/>
      <c r="G14" s="43"/>
      <c r="H14" s="43"/>
      <c r="I14" s="55" t="str">
        <f>IF(A14="","",IF(F14="","Finish",IF(H14="","",VLOOKUP(H14,O5:P13,2,))))</f>
        <v/>
      </c>
      <c r="J14" s="56"/>
      <c r="K14" s="57" t="str">
        <f>IF(J14="","",IF(J14="Finish","Finish",J14^2/SUMSQ(J4:J18)))</f>
        <v/>
      </c>
      <c r="L14" s="40"/>
      <c r="M14" s="70" t="str">
        <f>IF(J14="","",J14^4/E14)</f>
        <v/>
      </c>
      <c r="Q14" s="10" t="s">
        <v>38</v>
      </c>
      <c r="R14" t="s">
        <v>39</v>
      </c>
    </row>
    <row r="15" spans="1:18" x14ac:dyDescent="0.25">
      <c r="A15" s="33"/>
      <c r="B15" s="34"/>
      <c r="C15" s="35"/>
      <c r="D15" s="31"/>
      <c r="E15" s="34"/>
      <c r="F15" s="35"/>
      <c r="G15" s="43"/>
      <c r="H15" s="43"/>
      <c r="I15" s="55" t="str">
        <f>IF(A15="","",IF(F15="","Finish",IF(H15="","",VLOOKUP(H15,O5:P13,2,))))</f>
        <v/>
      </c>
      <c r="J15" s="56"/>
      <c r="K15" s="57" t="str">
        <f>IF(J15="","",IF(J15="Finish","Finish",J15^2/SUMSQ(J4:J18)))</f>
        <v/>
      </c>
      <c r="L15" s="40"/>
      <c r="M15" s="70" t="str">
        <f t="shared" ref="M15:M18" si="2">IF(J15="","",J15^4/E15)</f>
        <v/>
      </c>
      <c r="Q15" s="12" t="s">
        <v>40</v>
      </c>
      <c r="R15" t="s">
        <v>41</v>
      </c>
    </row>
    <row r="16" spans="1:18" x14ac:dyDescent="0.25">
      <c r="A16" s="33"/>
      <c r="B16" s="34"/>
      <c r="C16" s="35"/>
      <c r="D16" s="31"/>
      <c r="E16" s="34"/>
      <c r="F16" s="35"/>
      <c r="G16" s="43"/>
      <c r="H16" s="43"/>
      <c r="I16" s="55" t="str">
        <f>IF(A16="","",IF(F16="","Finish",IF(H16="","",VLOOKUP(H16,O5:P13,2,))))</f>
        <v/>
      </c>
      <c r="J16" s="56"/>
      <c r="K16" s="57" t="str">
        <f>IF(J16="","",IF(J16="Finish","Finish",J16^2/SUMSQ(J4:J18)))</f>
        <v/>
      </c>
      <c r="L16" s="41"/>
      <c r="M16" s="70" t="str">
        <f t="shared" si="2"/>
        <v/>
      </c>
      <c r="Q16" s="12" t="s">
        <v>42</v>
      </c>
      <c r="R16" t="s">
        <v>43</v>
      </c>
    </row>
    <row r="17" spans="1:18" x14ac:dyDescent="0.25">
      <c r="A17" s="33"/>
      <c r="B17" s="34"/>
      <c r="C17" s="35"/>
      <c r="D17" s="31"/>
      <c r="E17" s="34"/>
      <c r="F17" s="35"/>
      <c r="G17" s="43"/>
      <c r="H17" s="43"/>
      <c r="I17" s="55" t="str">
        <f>IF(A17="","",IF(F17="","Finish",IF(H17="","",VLOOKUP(H17,O5:P13,2,))))</f>
        <v/>
      </c>
      <c r="J17" s="56"/>
      <c r="K17" s="57" t="str">
        <f>IF(J17="","",IF(J17="Finish","Finish",J17^2/SUMSQ(J4:J18)))</f>
        <v/>
      </c>
      <c r="L17" s="41"/>
      <c r="M17" s="70" t="str">
        <f t="shared" si="2"/>
        <v/>
      </c>
      <c r="Q17" s="10" t="s">
        <v>44</v>
      </c>
      <c r="R17" t="s">
        <v>45</v>
      </c>
    </row>
    <row r="18" spans="1:18" ht="15.75" thickBot="1" x14ac:dyDescent="0.3">
      <c r="A18" s="36"/>
      <c r="B18" s="37"/>
      <c r="C18" s="38"/>
      <c r="D18" s="37"/>
      <c r="E18" s="37"/>
      <c r="F18" s="38"/>
      <c r="G18" s="44"/>
      <c r="H18" s="44"/>
      <c r="I18" s="58" t="str">
        <f>IF(A18="","",IF(F18="","Finish",IF(H18="","",VLOOKUP(H18,O5:P13,2,))))</f>
        <v/>
      </c>
      <c r="J18" s="59"/>
      <c r="K18" s="60" t="str">
        <f>IF(J18="","",IF(J18="Finish","Finish",J18^2/SUMSQ(J4:J18)))</f>
        <v/>
      </c>
      <c r="L18" s="42"/>
      <c r="M18" s="70" t="str">
        <f t="shared" si="2"/>
        <v/>
      </c>
      <c r="Q18" s="10" t="s">
        <v>3</v>
      </c>
      <c r="R18" t="s">
        <v>46</v>
      </c>
    </row>
    <row r="19" spans="1:18" ht="15.75" thickTop="1" x14ac:dyDescent="0.25">
      <c r="A19" s="121" t="str">
        <f>IF(COUNTA(A4:F18)/6&lt;&gt;COUNTA(A4:A18),"Instructions: Data Entry is Incomplete!!!","Instructions: Finish selections or assess resulting values.")</f>
        <v>Instructions: Finish selections or assess resulting values.</v>
      </c>
      <c r="B19" s="122"/>
      <c r="C19" s="122"/>
      <c r="D19" s="122"/>
      <c r="E19" s="123"/>
      <c r="F19" s="22"/>
      <c r="G19" s="23"/>
      <c r="H19" s="23"/>
      <c r="I19" s="23"/>
      <c r="J19" s="50"/>
      <c r="K19" s="65" t="str">
        <f>IF(COUNTA(F4:F18)&lt;&gt;COUNTA(H4:H18),"Instructions: Finish selections",IF(SUM(K4:K18)=0,"Instructions: Complete data entry.",SUM(K4:K18)))</f>
        <v>Instructions: Complete data entry.</v>
      </c>
      <c r="L19" s="51"/>
      <c r="M19" s="70" t="str">
        <f>IF(SUM(M4:M18)=0,"",SUM(M4:M18))</f>
        <v/>
      </c>
      <c r="Q19" s="12" t="s">
        <v>47</v>
      </c>
      <c r="R19" t="s">
        <v>48</v>
      </c>
    </row>
    <row r="20" spans="1:18" x14ac:dyDescent="0.25">
      <c r="A20" s="24" t="s">
        <v>168</v>
      </c>
      <c r="B20" s="25" t="s">
        <v>18</v>
      </c>
      <c r="C20" s="26"/>
      <c r="D20" s="26"/>
      <c r="E20" s="68" t="str">
        <f>IF(COUNTA(A4:A18)&lt;&gt;COUNTA(E4:E18),"Entries incomplete.",IF(SUM(E3:E18)=0,"Entries incomplete.",MIN(E3:E18)))</f>
        <v>Entries incomplete.</v>
      </c>
      <c r="F20" s="26"/>
      <c r="G20" s="27"/>
      <c r="H20" s="27"/>
      <c r="I20" s="27"/>
      <c r="J20" s="26"/>
      <c r="K20" s="28"/>
      <c r="L20" s="29"/>
      <c r="M20" s="71"/>
      <c r="Q20" s="12" t="s">
        <v>49</v>
      </c>
      <c r="R20" t="s">
        <v>50</v>
      </c>
    </row>
    <row r="21" spans="1:18" x14ac:dyDescent="0.25">
      <c r="A21" s="24" t="s">
        <v>15</v>
      </c>
      <c r="B21" s="25" t="s">
        <v>142</v>
      </c>
      <c r="C21" s="26"/>
      <c r="D21" s="26"/>
      <c r="E21" s="67" t="str">
        <f>IF(M24="","TBD",M24)</f>
        <v>TBD</v>
      </c>
      <c r="F21" s="26"/>
      <c r="G21" s="27"/>
      <c r="H21" s="27"/>
      <c r="I21" s="27"/>
      <c r="J21" s="26"/>
      <c r="K21" s="26"/>
      <c r="L21" s="29"/>
      <c r="M21" s="72"/>
      <c r="Q21" s="10" t="s">
        <v>51</v>
      </c>
      <c r="R21" t="s">
        <v>52</v>
      </c>
    </row>
    <row r="22" spans="1:18" x14ac:dyDescent="0.25">
      <c r="A22" s="114" t="s">
        <v>143</v>
      </c>
      <c r="B22" s="115"/>
      <c r="C22" s="115"/>
      <c r="D22" s="115"/>
      <c r="E22" s="115"/>
      <c r="F22" s="115"/>
      <c r="G22" s="115"/>
      <c r="H22" s="115"/>
      <c r="I22" s="116"/>
      <c r="J22" s="49">
        <f>SQRT(SUMSQ(J4:J18))</f>
        <v>0</v>
      </c>
      <c r="K22" s="117" t="str">
        <f>IF(K19="Finish selections.","Instructions: This value is not final.","Instructions: Assess data entry and values before reporting rounded result.")</f>
        <v>Instructions: Assess data entry and values before reporting rounded result.</v>
      </c>
      <c r="L22" s="118"/>
      <c r="M22" s="71" t="str">
        <f>IF(J22^4=0,"",J22^4)</f>
        <v/>
      </c>
      <c r="Q22" s="10" t="s">
        <v>53</v>
      </c>
      <c r="R22" t="s">
        <v>54</v>
      </c>
    </row>
    <row r="23" spans="1:18" x14ac:dyDescent="0.25">
      <c r="A23" s="105" t="s">
        <v>169</v>
      </c>
      <c r="B23" s="106"/>
      <c r="C23" s="106"/>
      <c r="D23" s="106"/>
      <c r="E23" s="106"/>
      <c r="F23" s="106"/>
      <c r="G23" s="106"/>
      <c r="H23" s="106"/>
      <c r="I23" s="106"/>
      <c r="J23" s="49" t="str">
        <f>IF(E20="Entries incomplete.","TBD",IF(E20&gt;0,ROUND(TINV(0.0455,MAX(E20:E21)),2),"TBD"))</f>
        <v>TBD</v>
      </c>
      <c r="K23" s="119"/>
      <c r="L23" s="120"/>
      <c r="M23" s="70"/>
      <c r="Q23" s="12" t="s">
        <v>55</v>
      </c>
      <c r="R23" t="s">
        <v>56</v>
      </c>
    </row>
    <row r="24" spans="1:18" x14ac:dyDescent="0.25">
      <c r="A24" s="105" t="s">
        <v>144</v>
      </c>
      <c r="B24" s="106"/>
      <c r="C24" s="106"/>
      <c r="D24" s="106"/>
      <c r="E24" s="106"/>
      <c r="F24" s="106"/>
      <c r="G24" s="106"/>
      <c r="H24" s="106"/>
      <c r="I24" s="106"/>
      <c r="J24" s="49" t="str">
        <f>IF(J23="TBD","TBD",J22*J23)</f>
        <v>TBD</v>
      </c>
      <c r="K24" s="8"/>
      <c r="L24" s="9"/>
      <c r="M24" s="70" t="str">
        <f>IF(M19="","",(ROUNDDOWN((M22/M19),0)))</f>
        <v/>
      </c>
      <c r="Q24" s="12" t="s">
        <v>57</v>
      </c>
      <c r="R24" t="s">
        <v>58</v>
      </c>
    </row>
    <row r="25" spans="1:18" ht="15.75" thickBot="1" x14ac:dyDescent="0.3">
      <c r="A25" s="107" t="s">
        <v>140</v>
      </c>
      <c r="B25" s="108"/>
      <c r="C25" s="108"/>
      <c r="D25" s="108"/>
      <c r="E25" s="108"/>
      <c r="F25" s="108"/>
      <c r="G25" s="108"/>
      <c r="H25" s="108"/>
      <c r="I25" s="108"/>
      <c r="J25" s="48" t="str">
        <f>IF(J23="TBD","TBD",IF(J24&lt;&gt;0,FIXED(J24,2-1-INT(LOG10(ABS(J24)))),"TBD"))</f>
        <v>TBD</v>
      </c>
      <c r="K25" s="53" t="str">
        <f>IF($B$1="","No units selected.",$B$1)</f>
        <v>No units selected.</v>
      </c>
      <c r="L25" s="5"/>
      <c r="M25" s="73"/>
      <c r="Q25" s="10" t="s">
        <v>59</v>
      </c>
      <c r="R25" t="s">
        <v>60</v>
      </c>
    </row>
    <row r="26" spans="1:18" ht="15.75" thickTop="1" x14ac:dyDescent="0.25">
      <c r="Q26" s="12" t="s">
        <v>61</v>
      </c>
      <c r="R26" t="s">
        <v>62</v>
      </c>
    </row>
    <row r="27" spans="1:18" x14ac:dyDescent="0.25">
      <c r="D27" s="25"/>
      <c r="E27" s="68"/>
      <c r="Q27" s="12" t="s">
        <v>63</v>
      </c>
      <c r="R27" t="s">
        <v>64</v>
      </c>
    </row>
    <row r="28" spans="1:18" ht="18.75" x14ac:dyDescent="0.3">
      <c r="B28" s="54"/>
      <c r="C28" s="54"/>
      <c r="D28" s="54"/>
      <c r="E28" s="66"/>
      <c r="Q28" s="10" t="s">
        <v>65</v>
      </c>
      <c r="R28" t="s">
        <v>66</v>
      </c>
    </row>
    <row r="29" spans="1:18" ht="18.75" x14ac:dyDescent="0.3">
      <c r="B29" s="54"/>
      <c r="C29" s="54"/>
      <c r="D29" s="54"/>
      <c r="I29" s="14"/>
      <c r="Q29" s="10" t="s">
        <v>6</v>
      </c>
      <c r="R29" t="s">
        <v>67</v>
      </c>
    </row>
    <row r="30" spans="1:18" ht="18.75" x14ac:dyDescent="0.3">
      <c r="B30" s="54"/>
      <c r="C30" s="54"/>
      <c r="D30" s="54"/>
      <c r="Q30" s="12" t="s">
        <v>68</v>
      </c>
      <c r="R30" t="s">
        <v>69</v>
      </c>
    </row>
    <row r="31" spans="1:18" ht="18.75" x14ac:dyDescent="0.3">
      <c r="B31" s="54"/>
      <c r="C31" s="54"/>
      <c r="D31" s="54"/>
      <c r="Q31" s="12" t="s">
        <v>70</v>
      </c>
      <c r="R31" t="s">
        <v>71</v>
      </c>
    </row>
    <row r="32" spans="1:18" ht="18.75" x14ac:dyDescent="0.3">
      <c r="B32" s="54"/>
      <c r="C32" s="54"/>
      <c r="D32" s="54"/>
      <c r="Q32" s="12" t="s">
        <v>72</v>
      </c>
      <c r="R32" t="s">
        <v>73</v>
      </c>
    </row>
    <row r="33" spans="2:18" ht="18.75" x14ac:dyDescent="0.3">
      <c r="B33" s="54"/>
      <c r="C33" s="54"/>
      <c r="D33" s="54"/>
      <c r="Q33" s="12" t="s">
        <v>74</v>
      </c>
      <c r="R33" t="s">
        <v>75</v>
      </c>
    </row>
    <row r="34" spans="2:18" ht="18.75" x14ac:dyDescent="0.3">
      <c r="B34" s="54"/>
      <c r="C34" s="54"/>
      <c r="D34" s="54"/>
      <c r="Q34" s="12" t="s">
        <v>76</v>
      </c>
      <c r="R34" t="s">
        <v>77</v>
      </c>
    </row>
    <row r="35" spans="2:18" ht="18.75" x14ac:dyDescent="0.3">
      <c r="B35" s="54"/>
      <c r="C35" s="54"/>
      <c r="D35" s="54"/>
      <c r="Q35" s="12" t="s">
        <v>78</v>
      </c>
      <c r="R35" t="s">
        <v>79</v>
      </c>
    </row>
    <row r="36" spans="2:18" ht="18.75" x14ac:dyDescent="0.3">
      <c r="B36" s="54"/>
      <c r="C36" s="54"/>
      <c r="D36" s="54"/>
      <c r="Q36" s="12" t="s">
        <v>80</v>
      </c>
      <c r="R36" t="s">
        <v>81</v>
      </c>
    </row>
    <row r="37" spans="2:18" ht="18.75" x14ac:dyDescent="0.3">
      <c r="B37" s="54"/>
      <c r="C37" s="54"/>
      <c r="D37" s="54"/>
      <c r="Q37" s="12" t="s">
        <v>82</v>
      </c>
      <c r="R37" t="s">
        <v>83</v>
      </c>
    </row>
    <row r="38" spans="2:18" x14ac:dyDescent="0.25">
      <c r="Q38" s="12" t="s">
        <v>84</v>
      </c>
      <c r="R38" t="s">
        <v>85</v>
      </c>
    </row>
    <row r="39" spans="2:18" x14ac:dyDescent="0.25">
      <c r="Q39" s="12" t="s">
        <v>19</v>
      </c>
      <c r="R39" t="s">
        <v>86</v>
      </c>
    </row>
    <row r="40" spans="2:18" x14ac:dyDescent="0.25">
      <c r="Q40" s="12" t="s">
        <v>8</v>
      </c>
      <c r="R40" t="s">
        <v>87</v>
      </c>
    </row>
    <row r="41" spans="2:18" x14ac:dyDescent="0.25">
      <c r="Q41" s="12" t="s">
        <v>88</v>
      </c>
      <c r="R41" t="s">
        <v>89</v>
      </c>
    </row>
    <row r="42" spans="2:18" x14ac:dyDescent="0.25">
      <c r="Q42" s="12" t="s">
        <v>90</v>
      </c>
      <c r="R42" t="s">
        <v>91</v>
      </c>
    </row>
    <row r="43" spans="2:18" x14ac:dyDescent="0.25">
      <c r="Q43" s="12" t="s">
        <v>92</v>
      </c>
      <c r="R43" t="s">
        <v>93</v>
      </c>
    </row>
    <row r="44" spans="2:18" x14ac:dyDescent="0.25">
      <c r="Q44" s="12" t="s">
        <v>94</v>
      </c>
      <c r="R44" t="s">
        <v>95</v>
      </c>
    </row>
    <row r="45" spans="2:18" x14ac:dyDescent="0.25">
      <c r="Q45" s="12" t="s">
        <v>96</v>
      </c>
      <c r="R45" t="s">
        <v>97</v>
      </c>
    </row>
    <row r="46" spans="2:18" x14ac:dyDescent="0.25">
      <c r="Q46" s="12" t="s">
        <v>98</v>
      </c>
      <c r="R46" t="s">
        <v>99</v>
      </c>
    </row>
    <row r="47" spans="2:18" x14ac:dyDescent="0.25">
      <c r="Q47" s="12" t="s">
        <v>100</v>
      </c>
      <c r="R47" t="s">
        <v>101</v>
      </c>
    </row>
    <row r="48" spans="2:18" x14ac:dyDescent="0.25">
      <c r="Q48" s="12" t="s">
        <v>102</v>
      </c>
      <c r="R48" t="s">
        <v>103</v>
      </c>
    </row>
    <row r="49" spans="17:18" x14ac:dyDescent="0.25">
      <c r="Q49" s="12" t="s">
        <v>104</v>
      </c>
      <c r="R49" t="s">
        <v>105</v>
      </c>
    </row>
    <row r="50" spans="17:18" x14ac:dyDescent="0.25">
      <c r="Q50" s="12" t="s">
        <v>106</v>
      </c>
      <c r="R50" t="s">
        <v>107</v>
      </c>
    </row>
    <row r="51" spans="17:18" x14ac:dyDescent="0.25">
      <c r="Q51" s="12" t="s">
        <v>108</v>
      </c>
      <c r="R51" t="s">
        <v>109</v>
      </c>
    </row>
    <row r="52" spans="17:18" x14ac:dyDescent="0.25">
      <c r="Q52" s="12" t="s">
        <v>110</v>
      </c>
      <c r="R52" t="s">
        <v>111</v>
      </c>
    </row>
    <row r="53" spans="17:18" x14ac:dyDescent="0.25">
      <c r="Q53" s="12" t="s">
        <v>112</v>
      </c>
      <c r="R53" t="s">
        <v>113</v>
      </c>
    </row>
    <row r="54" spans="17:18" x14ac:dyDescent="0.25">
      <c r="Q54" s="12" t="s">
        <v>114</v>
      </c>
      <c r="R54" t="s">
        <v>115</v>
      </c>
    </row>
    <row r="55" spans="17:18" x14ac:dyDescent="0.25">
      <c r="Q55" s="12" t="s">
        <v>116</v>
      </c>
      <c r="R55" t="s">
        <v>117</v>
      </c>
    </row>
    <row r="56" spans="17:18" x14ac:dyDescent="0.25">
      <c r="Q56" s="12" t="s">
        <v>118</v>
      </c>
      <c r="R56" t="s">
        <v>119</v>
      </c>
    </row>
    <row r="57" spans="17:18" x14ac:dyDescent="0.25">
      <c r="Q57" s="12" t="s">
        <v>120</v>
      </c>
      <c r="R57" t="s">
        <v>121</v>
      </c>
    </row>
    <row r="58" spans="17:18" x14ac:dyDescent="0.25">
      <c r="Q58" s="12" t="s">
        <v>122</v>
      </c>
      <c r="R58" s="13" t="s">
        <v>123</v>
      </c>
    </row>
    <row r="59" spans="17:18" x14ac:dyDescent="0.25">
      <c r="Q59" s="12" t="s">
        <v>124</v>
      </c>
      <c r="R59" s="13" t="s">
        <v>125</v>
      </c>
    </row>
    <row r="60" spans="17:18" x14ac:dyDescent="0.25">
      <c r="Q60" s="12" t="s">
        <v>126</v>
      </c>
      <c r="R60" t="s">
        <v>127</v>
      </c>
    </row>
    <row r="61" spans="17:18" x14ac:dyDescent="0.25">
      <c r="Q61" s="12" t="s">
        <v>128</v>
      </c>
      <c r="R61" s="13" t="s">
        <v>129</v>
      </c>
    </row>
    <row r="62" spans="17:18" x14ac:dyDescent="0.25">
      <c r="Q62" s="12" t="s">
        <v>130</v>
      </c>
      <c r="R62" t="s">
        <v>131</v>
      </c>
    </row>
    <row r="63" spans="17:18" x14ac:dyDescent="0.25">
      <c r="Q63" s="12" t="s">
        <v>132</v>
      </c>
      <c r="R63" s="13" t="s">
        <v>133</v>
      </c>
    </row>
  </sheetData>
  <sheetProtection password="FFAD" sheet="1" objects="1" scenarios="1"/>
  <mergeCells count="13">
    <mergeCell ref="A25:I25"/>
    <mergeCell ref="N2:R2"/>
    <mergeCell ref="Q3:Q4"/>
    <mergeCell ref="R3:R4"/>
    <mergeCell ref="A22:I22"/>
    <mergeCell ref="K22:L23"/>
    <mergeCell ref="A23:I23"/>
    <mergeCell ref="A19:E19"/>
    <mergeCell ref="F1:G1"/>
    <mergeCell ref="H1:K1"/>
    <mergeCell ref="A2:F2"/>
    <mergeCell ref="H2:K2"/>
    <mergeCell ref="A24:I24"/>
  </mergeCells>
  <dataValidations count="6">
    <dataValidation type="list" showInputMessage="1" showErrorMessage="1" prompt="Be sure to select the correct units for your measurement result." sqref="B1">
      <formula1>$Q$5:$Q$63</formula1>
    </dataValidation>
    <dataValidation type="list" showInputMessage="1" showErrorMessage="1" prompt="Select A if the estimate is statistically based; else select B." sqref="G4:G18">
      <formula1>$N$5:$N$7</formula1>
    </dataValidation>
    <dataValidation type="list" allowBlank="1" showInputMessage="1" showErrorMessage="1" prompt="Select a probability distribution.  If Type B, you may use rectangular as a default or for digital instrument.  Use Rect 1/2 if you need to divide range by 2. Triangular may be used for analog readings, e.g., a meniscus or dial gauge. " sqref="H5:H18">
      <formula1>$O$5:$O$13</formula1>
    </dataValidation>
    <dataValidation type="list" showInputMessage="1" showErrorMessage="1" prompt="Please select the correct unit." sqref="D14:D18">
      <formula1>$Q$5:$Q$63</formula1>
    </dataValidation>
    <dataValidation allowBlank="1" showInputMessage="1" showErrorMessage="1" prompt="These cells have automatic lookup values based on Probability Distributions. " sqref="I4:I18"/>
    <dataValidation type="list" allowBlank="1" showInputMessage="1" showErrorMessage="1" prompt="Select the probability distribution.  If Type B, rectangular is the default and is often used for digital instrument inputs.  Triangular may be selected for analog readings, including those with a meniscus." sqref="H4">
      <formula1>$O$5:$O$13</formula1>
    </dataValidation>
  </dataValidations>
  <printOptions horizontalCentered="1" verticalCentered="1"/>
  <pageMargins left="0.7" right="0.7" top="0.7" bottom="0.7" header="0.5" footer="0.5"/>
  <pageSetup scale="72" orientation="landscape" horizontalDpi="1200" verticalDpi="1200" r:id="rId1"/>
  <headerFooter>
    <oddHeader>&amp;F</oddHeader>
    <oddFooter>&amp;L&amp;A&amp;CPage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Standard Unc Budget Template</vt:lpstr>
      <vt:lpstr>'Standard Unc Budget Template'!Print_Area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Anon</cp:lastModifiedBy>
  <cp:lastPrinted>2013-01-15T18:14:05Z</cp:lastPrinted>
  <dcterms:created xsi:type="dcterms:W3CDTF">2013-01-04T14:05:01Z</dcterms:created>
  <dcterms:modified xsi:type="dcterms:W3CDTF">2013-05-21T14:29:57Z</dcterms:modified>
</cp:coreProperties>
</file>