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mmh5\Downloads\"/>
    </mc:Choice>
  </mc:AlternateContent>
  <xr:revisionPtr revIDLastSave="0" documentId="13_ncr:1_{A5C85E53-44D6-4B92-9354-3BF200329E1C}" xr6:coauthVersionLast="47" xr6:coauthVersionMax="47" xr10:uidLastSave="{00000000-0000-0000-0000-000000000000}"/>
  <bookViews>
    <workbookView xWindow="-120" yWindow="-120" windowWidth="29040" windowHeight="15840" tabRatio="908" activeTab="2" xr2:uid="{00000000-000D-0000-FFFF-FFFF00000000}"/>
  </bookViews>
  <sheets>
    <sheet name="OWM Disclaimer" sheetId="26" r:id="rId1"/>
    <sheet name="Software V&amp;V" sheetId="27" r:id="rId2"/>
    <sheet name="Change and Rev Control" sheetId="28" r:id="rId3"/>
    <sheet name="Laboratory Scope" sheetId="29" r:id="rId4"/>
    <sheet name="Uncertainty Budget Template" sheetId="30" r:id="rId5"/>
    <sheet name="Metric Mass I" sheetId="25" r:id="rId6"/>
    <sheet name="Advp Mass I" sheetId="22" r:id="rId7"/>
    <sheet name="Metric Mass II" sheetId="24" r:id="rId8"/>
    <sheet name="Advp Mass II" sheetId="21" r:id="rId9"/>
    <sheet name="Metric Mass III" sheetId="23" r:id="rId10"/>
    <sheet name="Advp Mass III" sheetId="1" r:id="rId11"/>
    <sheet name=" WheelLoad Weigher &amp; Wt Cart" sheetId="15" r:id="rId12"/>
    <sheet name="Metric Mass Tolerance Table" sheetId="12" r:id="rId13"/>
    <sheet name="Gravimetric Volume I &amp; SVP" sheetId="11" r:id="rId14"/>
    <sheet name="Volume Transfer II" sheetId="10" r:id="rId15"/>
    <sheet name="Glassware Tolerances" sheetId="19" r:id="rId16"/>
    <sheet name="Volume Transfer II LPG" sheetId="14" r:id="rId17"/>
    <sheet name="Length Metric" sheetId="16" r:id="rId18"/>
    <sheet name="Length US Cust" sheetId="13" r:id="rId19"/>
    <sheet name="Temperature" sheetId="17" r:id="rId20"/>
    <sheet name="Time &amp; Frequency" sheetId="18" r:id="rId21"/>
  </sheets>
  <definedNames>
    <definedName name="_xlnm.Print_Area" localSheetId="6">'Advp Mass I'!$A$1:$U$57</definedName>
    <definedName name="_xlnm.Print_Area" localSheetId="8">'Advp Mass II'!$A$1:$U$65</definedName>
    <definedName name="_xlnm.Print_Area" localSheetId="10">'Advp Mass III'!$A$1:$U$65</definedName>
    <definedName name="_xlnm.Print_Area" localSheetId="15">'Glassware Tolerances'!$A$1:$AQ$92</definedName>
    <definedName name="_xlnm.Print_Area" localSheetId="5">'Metric Mass I'!$A$1:$U$41</definedName>
    <definedName name="_xlnm.Print_Area" localSheetId="7">'Metric Mass II'!$A$1:$U$46</definedName>
    <definedName name="_xlnm.Print_Area" localSheetId="9">'Metric Mass III'!$A$1:$U$46</definedName>
    <definedName name="_xlnm.Print_Area" localSheetId="12">'Metric Mass Tolerance Table'!$A$1:$U$45</definedName>
    <definedName name="_xlnm.Print_Titles" localSheetId="11">' WheelLoad Weigher &amp; Wt Cart'!$1:$5</definedName>
    <definedName name="_xlnm.Print_Titles" localSheetId="6">'Advp Mass I'!$1:$5</definedName>
    <definedName name="_xlnm.Print_Titles" localSheetId="8">'Advp Mass II'!$1:$5</definedName>
    <definedName name="_xlnm.Print_Titles" localSheetId="10">'Advp Mass III'!$1:$5</definedName>
    <definedName name="_xlnm.Print_Titles" localSheetId="13">'Gravimetric Volume I &amp; SVP'!$1:$5</definedName>
    <definedName name="_xlnm.Print_Titles" localSheetId="17">'Length Metric'!$1:$5</definedName>
    <definedName name="_xlnm.Print_Titles" localSheetId="18">'Length US Cust'!$1:$5</definedName>
    <definedName name="_xlnm.Print_Titles" localSheetId="5">'Metric Mass I'!$1:$5</definedName>
    <definedName name="_xlnm.Print_Titles" localSheetId="7">'Metric Mass II'!$1:$5</definedName>
    <definedName name="_xlnm.Print_Titles" localSheetId="9">'Metric Mass III'!$1:$5</definedName>
    <definedName name="_xlnm.Print_Titles" localSheetId="19">Temperature!$1:$5</definedName>
    <definedName name="_xlnm.Print_Titles" localSheetId="20">'Time &amp; Frequency'!$1:$5</definedName>
    <definedName name="_xlnm.Print_Titles" localSheetId="14">'Volume Transfer II'!$1:$5</definedName>
    <definedName name="_xlnm.Print_Titles" localSheetId="16">'Volume Transfer II LPG'!$1:$5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30" l="1"/>
  <c r="E20" i="30"/>
  <c r="J23" i="30" s="1"/>
  <c r="A19" i="30"/>
  <c r="M18" i="30"/>
  <c r="K18" i="30"/>
  <c r="I18" i="30"/>
  <c r="M17" i="30"/>
  <c r="K17" i="30"/>
  <c r="I17" i="30"/>
  <c r="M16" i="30"/>
  <c r="K16" i="30"/>
  <c r="I16" i="30"/>
  <c r="M15" i="30"/>
  <c r="K15" i="30"/>
  <c r="I15" i="30"/>
  <c r="M14" i="30"/>
  <c r="K14" i="30"/>
  <c r="I14" i="30"/>
  <c r="J13" i="30"/>
  <c r="M13" i="30" s="1"/>
  <c r="I13" i="30"/>
  <c r="P12" i="30"/>
  <c r="J12" i="30"/>
  <c r="K12" i="30" s="1"/>
  <c r="I12" i="30"/>
  <c r="P11" i="30"/>
  <c r="J11" i="30"/>
  <c r="M11" i="30" s="1"/>
  <c r="I11" i="30"/>
  <c r="P10" i="30"/>
  <c r="J10" i="30"/>
  <c r="M10" i="30" s="1"/>
  <c r="I10" i="30"/>
  <c r="P9" i="30"/>
  <c r="J9" i="30"/>
  <c r="K9" i="30" s="1"/>
  <c r="I9" i="30"/>
  <c r="J8" i="30"/>
  <c r="M8" i="30" s="1"/>
  <c r="I8" i="30"/>
  <c r="J7" i="30"/>
  <c r="M7" i="30" s="1"/>
  <c r="I7" i="30"/>
  <c r="J6" i="30"/>
  <c r="M6" i="30" s="1"/>
  <c r="I6" i="30"/>
  <c r="M5" i="30"/>
  <c r="K5" i="30"/>
  <c r="J5" i="30"/>
  <c r="I5" i="30"/>
  <c r="J4" i="30"/>
  <c r="M4" i="30" s="1"/>
  <c r="I4" i="30"/>
  <c r="J3" i="30"/>
  <c r="F3" i="30"/>
  <c r="M9" i="30" l="1"/>
  <c r="K7" i="30"/>
  <c r="M12" i="30"/>
  <c r="J24" i="30"/>
  <c r="J25" i="30"/>
  <c r="K11" i="30"/>
  <c r="J22" i="30"/>
  <c r="M22" i="30" s="1"/>
  <c r="K8" i="30"/>
  <c r="K4" i="30"/>
  <c r="K6" i="30"/>
  <c r="K13" i="30"/>
  <c r="K10" i="30"/>
  <c r="M19" i="30" l="1"/>
  <c r="M24" i="30" s="1"/>
  <c r="E21" i="30" s="1"/>
  <c r="K19" i="30"/>
  <c r="K22" i="30" s="1"/>
  <c r="L31" i="18" l="1"/>
  <c r="M31" i="18" s="1"/>
  <c r="L30" i="18"/>
  <c r="M30" i="18" s="1"/>
  <c r="L29" i="18"/>
  <c r="M29" i="18" s="1"/>
  <c r="L28" i="18"/>
  <c r="M28" i="18" s="1"/>
  <c r="L27" i="18"/>
  <c r="M27" i="18" s="1"/>
  <c r="L26" i="18"/>
  <c r="M26" i="18" s="1"/>
  <c r="L25" i="18"/>
  <c r="M25" i="18" s="1"/>
  <c r="L24" i="18"/>
  <c r="M24" i="18" s="1"/>
  <c r="L22" i="18"/>
  <c r="M22" i="18" s="1"/>
  <c r="L21" i="18"/>
  <c r="M21" i="18" s="1"/>
  <c r="L20" i="18"/>
  <c r="M20" i="18" s="1"/>
  <c r="L19" i="18"/>
  <c r="M19" i="18" s="1"/>
  <c r="L18" i="18"/>
  <c r="M18" i="18" s="1"/>
  <c r="L17" i="18"/>
  <c r="M17" i="18" s="1"/>
  <c r="L16" i="18"/>
  <c r="M16" i="18" s="1"/>
  <c r="L15" i="18"/>
  <c r="M15" i="18" s="1"/>
  <c r="L14" i="18"/>
  <c r="M14" i="18" s="1"/>
  <c r="L13" i="18"/>
  <c r="M13" i="18" s="1"/>
  <c r="L11" i="18"/>
  <c r="M11" i="18" s="1"/>
  <c r="L10" i="18"/>
  <c r="M10" i="18" s="1"/>
  <c r="L9" i="18"/>
  <c r="M9" i="18" s="1"/>
  <c r="L8" i="18"/>
  <c r="M8" i="18" s="1"/>
  <c r="L7" i="18"/>
  <c r="M7" i="18" s="1"/>
  <c r="Q31" i="18"/>
  <c r="Q30" i="18"/>
  <c r="Q29" i="18"/>
  <c r="Q28" i="18"/>
  <c r="Q27" i="18"/>
  <c r="Q26" i="18"/>
  <c r="Q25" i="18"/>
  <c r="Q24" i="18"/>
  <c r="Q22" i="18"/>
  <c r="Q21" i="18"/>
  <c r="Q20" i="18"/>
  <c r="Q19" i="18"/>
  <c r="Q18" i="18"/>
  <c r="Q17" i="18"/>
  <c r="Q16" i="18"/>
  <c r="Q15" i="18"/>
  <c r="Q14" i="18"/>
  <c r="Q13" i="18"/>
  <c r="Q11" i="18"/>
  <c r="Q10" i="18"/>
  <c r="Q9" i="18"/>
  <c r="Q8" i="18"/>
  <c r="Q7" i="18"/>
  <c r="Q6" i="18"/>
  <c r="L6" i="18"/>
  <c r="M6" i="18" s="1"/>
  <c r="L30" i="17"/>
  <c r="M30" i="17" s="1"/>
  <c r="L29" i="17"/>
  <c r="M29" i="17" s="1"/>
  <c r="L28" i="17"/>
  <c r="M28" i="17" s="1"/>
  <c r="L27" i="17"/>
  <c r="M27" i="17" s="1"/>
  <c r="L26" i="17"/>
  <c r="M26" i="17" s="1"/>
  <c r="L25" i="17"/>
  <c r="M25" i="17" s="1"/>
  <c r="L24" i="17"/>
  <c r="M24" i="17" s="1"/>
  <c r="L23" i="17"/>
  <c r="M23" i="17" s="1"/>
  <c r="L22" i="17"/>
  <c r="M22" i="17" s="1"/>
  <c r="L21" i="17"/>
  <c r="M21" i="17" s="1"/>
  <c r="L20" i="17"/>
  <c r="M20" i="17" s="1"/>
  <c r="L19" i="17"/>
  <c r="M19" i="17" s="1"/>
  <c r="L18" i="17"/>
  <c r="M18" i="17" s="1"/>
  <c r="L16" i="17"/>
  <c r="M16" i="17" s="1"/>
  <c r="L15" i="17"/>
  <c r="M15" i="17" s="1"/>
  <c r="L14" i="17"/>
  <c r="M14" i="17" s="1"/>
  <c r="L13" i="17"/>
  <c r="M13" i="17" s="1"/>
  <c r="L12" i="17"/>
  <c r="M12" i="17" s="1"/>
  <c r="L11" i="17"/>
  <c r="M11" i="17" s="1"/>
  <c r="L10" i="17"/>
  <c r="M10" i="17" s="1"/>
  <c r="L9" i="17"/>
  <c r="M9" i="17" s="1"/>
  <c r="L8" i="17"/>
  <c r="M8" i="17" s="1"/>
  <c r="L7" i="17"/>
  <c r="M7" i="17" s="1"/>
  <c r="Q30" i="17"/>
  <c r="Q29" i="17"/>
  <c r="Q28" i="17"/>
  <c r="Q27" i="17"/>
  <c r="Q26" i="17"/>
  <c r="Q25" i="17"/>
  <c r="Q24" i="17"/>
  <c r="Q23" i="17"/>
  <c r="Q22" i="17"/>
  <c r="Q21" i="17"/>
  <c r="Q20" i="17"/>
  <c r="Q19" i="17"/>
  <c r="Q18" i="17"/>
  <c r="Q16" i="17"/>
  <c r="Q15" i="17"/>
  <c r="Q14" i="17"/>
  <c r="Q13" i="17"/>
  <c r="Q12" i="17"/>
  <c r="Q11" i="17"/>
  <c r="Q10" i="17"/>
  <c r="Q9" i="17"/>
  <c r="Q8" i="17"/>
  <c r="Q7" i="17"/>
  <c r="Q6" i="17"/>
  <c r="L6" i="17"/>
  <c r="M6" i="17" s="1"/>
  <c r="Q29" i="16"/>
  <c r="Q28" i="16"/>
  <c r="Q27" i="16"/>
  <c r="Q26" i="16"/>
  <c r="Q25" i="16"/>
  <c r="Q24" i="16"/>
  <c r="Q23" i="16"/>
  <c r="Q22" i="16"/>
  <c r="Q21" i="16"/>
  <c r="Q19" i="16"/>
  <c r="Q18" i="16"/>
  <c r="Q17" i="16"/>
  <c r="Q16" i="16"/>
  <c r="Q15" i="16"/>
  <c r="Q14" i="16"/>
  <c r="Q13" i="16"/>
  <c r="Q12" i="16"/>
  <c r="Q11" i="16"/>
  <c r="Q10" i="16"/>
  <c r="Q9" i="16"/>
  <c r="Q8" i="16"/>
  <c r="Q7" i="16"/>
  <c r="L29" i="16"/>
  <c r="M29" i="16" s="1"/>
  <c r="L28" i="16"/>
  <c r="M28" i="16" s="1"/>
  <c r="M27" i="16"/>
  <c r="L27" i="16"/>
  <c r="L26" i="16"/>
  <c r="M26" i="16" s="1"/>
  <c r="L25" i="16"/>
  <c r="M25" i="16" s="1"/>
  <c r="L24" i="16"/>
  <c r="M24" i="16" s="1"/>
  <c r="M23" i="16"/>
  <c r="L23" i="16"/>
  <c r="L22" i="16"/>
  <c r="M22" i="16" s="1"/>
  <c r="L21" i="16"/>
  <c r="M21" i="16" s="1"/>
  <c r="L19" i="16"/>
  <c r="M19" i="16" s="1"/>
  <c r="L18" i="16"/>
  <c r="M18" i="16" s="1"/>
  <c r="L17" i="16"/>
  <c r="M17" i="16" s="1"/>
  <c r="L16" i="16"/>
  <c r="M16" i="16" s="1"/>
  <c r="L15" i="16"/>
  <c r="M15" i="16" s="1"/>
  <c r="L14" i="16"/>
  <c r="M14" i="16" s="1"/>
  <c r="L13" i="16"/>
  <c r="M13" i="16" s="1"/>
  <c r="L12" i="16"/>
  <c r="M12" i="16" s="1"/>
  <c r="L11" i="16"/>
  <c r="M11" i="16" s="1"/>
  <c r="L10" i="16"/>
  <c r="M10" i="16" s="1"/>
  <c r="L9" i="16"/>
  <c r="M9" i="16" s="1"/>
  <c r="L8" i="16"/>
  <c r="M8" i="16" s="1"/>
  <c r="L7" i="16"/>
  <c r="M7" i="16" s="1"/>
  <c r="Q6" i="16"/>
  <c r="L6" i="16"/>
  <c r="M6" i="16" s="1"/>
  <c r="L39" i="13"/>
  <c r="M39" i="13" s="1"/>
  <c r="L38" i="13"/>
  <c r="M38" i="13" s="1"/>
  <c r="L37" i="13"/>
  <c r="M37" i="13" s="1"/>
  <c r="L36" i="13"/>
  <c r="M36" i="13" s="1"/>
  <c r="L35" i="13"/>
  <c r="M35" i="13" s="1"/>
  <c r="L34" i="13"/>
  <c r="M34" i="13" s="1"/>
  <c r="L33" i="13"/>
  <c r="M33" i="13" s="1"/>
  <c r="L32" i="13"/>
  <c r="M32" i="13" s="1"/>
  <c r="L31" i="13"/>
  <c r="M31" i="13" s="1"/>
  <c r="L29" i="13"/>
  <c r="M29" i="13" s="1"/>
  <c r="L28" i="13"/>
  <c r="M28" i="13" s="1"/>
  <c r="L27" i="13"/>
  <c r="M27" i="13" s="1"/>
  <c r="L26" i="13"/>
  <c r="M26" i="13" s="1"/>
  <c r="L25" i="13"/>
  <c r="M25" i="13" s="1"/>
  <c r="L24" i="13"/>
  <c r="M24" i="13" s="1"/>
  <c r="L23" i="13"/>
  <c r="M23" i="13" s="1"/>
  <c r="L22" i="13"/>
  <c r="M22" i="13" s="1"/>
  <c r="L21" i="13"/>
  <c r="M21" i="13" s="1"/>
  <c r="L19" i="13"/>
  <c r="M19" i="13" s="1"/>
  <c r="L18" i="13"/>
  <c r="M18" i="13" s="1"/>
  <c r="L17" i="13"/>
  <c r="M17" i="13" s="1"/>
  <c r="L16" i="13"/>
  <c r="M16" i="13" s="1"/>
  <c r="L15" i="13"/>
  <c r="M15" i="13" s="1"/>
  <c r="L14" i="13"/>
  <c r="M14" i="13" s="1"/>
  <c r="L13" i="13"/>
  <c r="M13" i="13" s="1"/>
  <c r="L12" i="13"/>
  <c r="M12" i="13" s="1"/>
  <c r="L11" i="13"/>
  <c r="M11" i="13" s="1"/>
  <c r="L10" i="13"/>
  <c r="M10" i="13" s="1"/>
  <c r="L9" i="13"/>
  <c r="M9" i="13" s="1"/>
  <c r="L8" i="13"/>
  <c r="M8" i="13" s="1"/>
  <c r="L7" i="13"/>
  <c r="M7" i="13" s="1"/>
  <c r="Q39" i="13"/>
  <c r="Q38" i="13"/>
  <c r="Q37" i="13"/>
  <c r="Q36" i="13"/>
  <c r="Q35" i="13"/>
  <c r="Q34" i="13"/>
  <c r="Q33" i="13"/>
  <c r="Q32" i="13"/>
  <c r="Q31" i="13"/>
  <c r="Q29" i="13"/>
  <c r="Q28" i="13"/>
  <c r="Q27" i="13"/>
  <c r="Q26" i="13"/>
  <c r="Q25" i="13"/>
  <c r="Q24" i="13"/>
  <c r="Q23" i="13"/>
  <c r="Q22" i="13"/>
  <c r="Q21" i="13"/>
  <c r="Q19" i="13"/>
  <c r="Q18" i="13"/>
  <c r="Q17" i="13"/>
  <c r="Q16" i="13"/>
  <c r="Q15" i="13"/>
  <c r="Q14" i="13"/>
  <c r="Q13" i="13"/>
  <c r="Q12" i="13"/>
  <c r="Q11" i="13"/>
  <c r="Q10" i="13"/>
  <c r="Q9" i="13"/>
  <c r="Q8" i="13"/>
  <c r="Q7" i="13"/>
  <c r="Q6" i="13"/>
  <c r="L6" i="13"/>
  <c r="M6" i="13" s="1"/>
  <c r="J39" i="13"/>
  <c r="Q11" i="14"/>
  <c r="Q10" i="14"/>
  <c r="Q9" i="14"/>
  <c r="Q8" i="14"/>
  <c r="Q7" i="14"/>
  <c r="Q6" i="14"/>
  <c r="L11" i="14"/>
  <c r="M11" i="14" s="1"/>
  <c r="L10" i="14"/>
  <c r="M10" i="14" s="1"/>
  <c r="L9" i="14"/>
  <c r="M9" i="14" s="1"/>
  <c r="L8" i="14"/>
  <c r="M8" i="14" s="1"/>
  <c r="L7" i="14"/>
  <c r="M7" i="14" s="1"/>
  <c r="L6" i="14"/>
  <c r="M6" i="14" s="1"/>
  <c r="R32" i="10"/>
  <c r="R31" i="10"/>
  <c r="R30" i="10"/>
  <c r="R29" i="10"/>
  <c r="R28" i="10"/>
  <c r="R27" i="10"/>
  <c r="R26" i="10"/>
  <c r="R25" i="10"/>
  <c r="R24" i="10"/>
  <c r="R22" i="10"/>
  <c r="R21" i="10"/>
  <c r="R20" i="10"/>
  <c r="R19" i="10"/>
  <c r="R18" i="10"/>
  <c r="R17" i="10"/>
  <c r="R15" i="10"/>
  <c r="R14" i="10"/>
  <c r="R13" i="10"/>
  <c r="R12" i="10"/>
  <c r="R10" i="10"/>
  <c r="R9" i="10"/>
  <c r="R8" i="10"/>
  <c r="R7" i="10"/>
  <c r="R6" i="10"/>
  <c r="M32" i="10"/>
  <c r="N32" i="10" s="1"/>
  <c r="M31" i="10"/>
  <c r="N31" i="10" s="1"/>
  <c r="M30" i="10"/>
  <c r="N30" i="10" s="1"/>
  <c r="K29" i="10"/>
  <c r="M22" i="10"/>
  <c r="N22" i="10" s="1"/>
  <c r="M29" i="10"/>
  <c r="N29" i="10" s="1"/>
  <c r="M28" i="10"/>
  <c r="N28" i="10" s="1"/>
  <c r="M27" i="10"/>
  <c r="N27" i="10" s="1"/>
  <c r="M26" i="10"/>
  <c r="N26" i="10" s="1"/>
  <c r="M25" i="10"/>
  <c r="N25" i="10" s="1"/>
  <c r="M24" i="10"/>
  <c r="N24" i="10" s="1"/>
  <c r="M21" i="10"/>
  <c r="N21" i="10" s="1"/>
  <c r="M20" i="10"/>
  <c r="N20" i="10" s="1"/>
  <c r="M19" i="10"/>
  <c r="N19" i="10" s="1"/>
  <c r="M18" i="10"/>
  <c r="N18" i="10" s="1"/>
  <c r="M17" i="10"/>
  <c r="N17" i="10" s="1"/>
  <c r="M15" i="10"/>
  <c r="N15" i="10" s="1"/>
  <c r="M14" i="10"/>
  <c r="N14" i="10" s="1"/>
  <c r="M13" i="10"/>
  <c r="N13" i="10" s="1"/>
  <c r="M12" i="10"/>
  <c r="N12" i="10" s="1"/>
  <c r="M10" i="10"/>
  <c r="N10" i="10" s="1"/>
  <c r="N9" i="10"/>
  <c r="M9" i="10"/>
  <c r="M8" i="10"/>
  <c r="N8" i="10" s="1"/>
  <c r="M7" i="10"/>
  <c r="N7" i="10" s="1"/>
  <c r="M6" i="10"/>
  <c r="N6" i="10" s="1"/>
  <c r="R29" i="11"/>
  <c r="R28" i="11"/>
  <c r="R27" i="11"/>
  <c r="R25" i="11"/>
  <c r="R24" i="11"/>
  <c r="R23" i="11"/>
  <c r="R21" i="11"/>
  <c r="R20" i="11"/>
  <c r="R19" i="11"/>
  <c r="R18" i="11"/>
  <c r="R17" i="11"/>
  <c r="R15" i="11"/>
  <c r="R14" i="11"/>
  <c r="R13" i="11"/>
  <c r="R12" i="11"/>
  <c r="R11" i="11"/>
  <c r="R10" i="11"/>
  <c r="R9" i="11"/>
  <c r="R8" i="11"/>
  <c r="R7" i="11"/>
  <c r="R6" i="11"/>
  <c r="M29" i="11"/>
  <c r="N29" i="11" s="1"/>
  <c r="M28" i="11"/>
  <c r="N28" i="11" s="1"/>
  <c r="M27" i="11"/>
  <c r="N27" i="11" s="1"/>
  <c r="M25" i="11"/>
  <c r="N25" i="11" s="1"/>
  <c r="M24" i="11"/>
  <c r="N24" i="11" s="1"/>
  <c r="M23" i="11"/>
  <c r="N23" i="11" s="1"/>
  <c r="M21" i="11"/>
  <c r="N21" i="11" s="1"/>
  <c r="M20" i="11"/>
  <c r="N20" i="11" s="1"/>
  <c r="M19" i="11"/>
  <c r="N19" i="11" s="1"/>
  <c r="M18" i="11"/>
  <c r="N18" i="11" s="1"/>
  <c r="M17" i="11"/>
  <c r="N17" i="11" s="1"/>
  <c r="M15" i="11"/>
  <c r="N15" i="11" s="1"/>
  <c r="M14" i="11"/>
  <c r="N14" i="11" s="1"/>
  <c r="M13" i="11"/>
  <c r="N13" i="11" s="1"/>
  <c r="M12" i="11"/>
  <c r="N12" i="11" s="1"/>
  <c r="M11" i="11"/>
  <c r="N11" i="11" s="1"/>
  <c r="M10" i="11"/>
  <c r="N10" i="11" s="1"/>
  <c r="M9" i="11"/>
  <c r="N9" i="11" s="1"/>
  <c r="M8" i="11"/>
  <c r="N8" i="11" s="1"/>
  <c r="M7" i="11"/>
  <c r="N7" i="11" s="1"/>
  <c r="M6" i="11"/>
  <c r="N6" i="11" s="1"/>
  <c r="K6" i="11"/>
  <c r="Q30" i="15"/>
  <c r="Q29" i="15"/>
  <c r="Q28" i="15"/>
  <c r="Q27" i="15"/>
  <c r="Q26" i="15"/>
  <c r="Q25" i="15"/>
  <c r="Q24" i="15"/>
  <c r="Q23" i="15"/>
  <c r="Q22" i="15"/>
  <c r="Q21" i="15"/>
  <c r="Q20" i="15"/>
  <c r="Q19" i="15"/>
  <c r="Q12" i="15"/>
  <c r="Q11" i="15"/>
  <c r="Q10" i="15"/>
  <c r="Q9" i="15"/>
  <c r="Q8" i="15"/>
  <c r="Q7" i="15"/>
  <c r="Q6" i="15"/>
  <c r="M22" i="15"/>
  <c r="M20" i="15"/>
  <c r="M19" i="15"/>
  <c r="M7" i="15"/>
  <c r="M6" i="15"/>
  <c r="L30" i="15"/>
  <c r="M30" i="15" s="1"/>
  <c r="L29" i="15"/>
  <c r="M29" i="15" s="1"/>
  <c r="L28" i="15"/>
  <c r="M28" i="15" s="1"/>
  <c r="L27" i="15"/>
  <c r="M27" i="15" s="1"/>
  <c r="L26" i="15"/>
  <c r="M26" i="15" s="1"/>
  <c r="L25" i="15"/>
  <c r="M25" i="15" s="1"/>
  <c r="L24" i="15"/>
  <c r="M24" i="15" s="1"/>
  <c r="L23" i="15"/>
  <c r="M23" i="15" s="1"/>
  <c r="L22" i="15"/>
  <c r="L21" i="15"/>
  <c r="M21" i="15" s="1"/>
  <c r="L20" i="15"/>
  <c r="L19" i="15"/>
  <c r="L12" i="15"/>
  <c r="M12" i="15" s="1"/>
  <c r="L11" i="15"/>
  <c r="M11" i="15" s="1"/>
  <c r="L10" i="15"/>
  <c r="M10" i="15" s="1"/>
  <c r="L9" i="15"/>
  <c r="M9" i="15" s="1"/>
  <c r="L8" i="15"/>
  <c r="M8" i="15" s="1"/>
  <c r="L7" i="15"/>
  <c r="L6" i="15"/>
  <c r="J24" i="15"/>
  <c r="J6" i="15"/>
  <c r="T41" i="25"/>
  <c r="R41" i="25"/>
  <c r="M41" i="25"/>
  <c r="N41" i="25" s="1"/>
  <c r="K41" i="25"/>
  <c r="T40" i="25"/>
  <c r="R40" i="25"/>
  <c r="M40" i="25"/>
  <c r="N40" i="25"/>
  <c r="K40" i="25"/>
  <c r="T39" i="25"/>
  <c r="R39" i="25"/>
  <c r="M39" i="25"/>
  <c r="N39" i="25" s="1"/>
  <c r="K39" i="25"/>
  <c r="T38" i="25"/>
  <c r="R38" i="25"/>
  <c r="M38" i="25"/>
  <c r="N38" i="25" s="1"/>
  <c r="K38" i="25"/>
  <c r="T37" i="25"/>
  <c r="R37" i="25"/>
  <c r="M37" i="25"/>
  <c r="N37" i="25" s="1"/>
  <c r="K37" i="25"/>
  <c r="T36" i="25"/>
  <c r="R36" i="25"/>
  <c r="M36" i="25"/>
  <c r="N36" i="25" s="1"/>
  <c r="K36" i="25"/>
  <c r="T35" i="25"/>
  <c r="R35" i="25"/>
  <c r="M35" i="25"/>
  <c r="N35" i="25" s="1"/>
  <c r="K35" i="25"/>
  <c r="T34" i="25"/>
  <c r="R34" i="25"/>
  <c r="M34" i="25"/>
  <c r="N34" i="25" s="1"/>
  <c r="K34" i="25"/>
  <c r="T33" i="25"/>
  <c r="R33" i="25"/>
  <c r="M33" i="25"/>
  <c r="N33" i="25" s="1"/>
  <c r="K33" i="25"/>
  <c r="T32" i="25"/>
  <c r="R32" i="25"/>
  <c r="M32" i="25"/>
  <c r="N32" i="25" s="1"/>
  <c r="K32" i="25"/>
  <c r="T31" i="25"/>
  <c r="R31" i="25"/>
  <c r="M31" i="25"/>
  <c r="N31" i="25" s="1"/>
  <c r="K31" i="25"/>
  <c r="T30" i="25"/>
  <c r="R30" i="25"/>
  <c r="M30" i="25"/>
  <c r="N30" i="25" s="1"/>
  <c r="K30" i="25"/>
  <c r="T28" i="25"/>
  <c r="R28" i="25"/>
  <c r="M28" i="25"/>
  <c r="N28" i="25" s="1"/>
  <c r="K28" i="25"/>
  <c r="T27" i="25"/>
  <c r="R27" i="25"/>
  <c r="M27" i="25"/>
  <c r="N27" i="25" s="1"/>
  <c r="K27" i="25"/>
  <c r="T26" i="25"/>
  <c r="R26" i="25"/>
  <c r="M26" i="25"/>
  <c r="N26" i="25"/>
  <c r="K26" i="25"/>
  <c r="T25" i="25"/>
  <c r="R25" i="25"/>
  <c r="M25" i="25"/>
  <c r="N25" i="25" s="1"/>
  <c r="K25" i="25"/>
  <c r="T24" i="25"/>
  <c r="R24" i="25"/>
  <c r="M24" i="25"/>
  <c r="N24" i="25" s="1"/>
  <c r="K24" i="25"/>
  <c r="T23" i="25"/>
  <c r="R23" i="25"/>
  <c r="M23" i="25"/>
  <c r="N23" i="25" s="1"/>
  <c r="K23" i="25"/>
  <c r="T22" i="25"/>
  <c r="R22" i="25"/>
  <c r="M22" i="25"/>
  <c r="N22" i="25" s="1"/>
  <c r="K22" i="25"/>
  <c r="T21" i="25"/>
  <c r="R21" i="25"/>
  <c r="M21" i="25"/>
  <c r="N21" i="25" s="1"/>
  <c r="K21" i="25"/>
  <c r="T20" i="25"/>
  <c r="R20" i="25"/>
  <c r="M20" i="25"/>
  <c r="N20" i="25" s="1"/>
  <c r="K20" i="25"/>
  <c r="T19" i="25"/>
  <c r="R19" i="25"/>
  <c r="M19" i="25"/>
  <c r="N19" i="25" s="1"/>
  <c r="K19" i="25"/>
  <c r="T18" i="25"/>
  <c r="R18" i="25"/>
  <c r="M18" i="25"/>
  <c r="N18" i="25" s="1"/>
  <c r="K18" i="25"/>
  <c r="T17" i="25"/>
  <c r="R17" i="25"/>
  <c r="M17" i="25"/>
  <c r="N17" i="25" s="1"/>
  <c r="K17" i="25"/>
  <c r="T15" i="25"/>
  <c r="R15" i="25"/>
  <c r="M15" i="25"/>
  <c r="N15" i="25"/>
  <c r="K15" i="25"/>
  <c r="T14" i="25"/>
  <c r="R14" i="25"/>
  <c r="M14" i="25"/>
  <c r="N14" i="25" s="1"/>
  <c r="K14" i="25"/>
  <c r="T13" i="25"/>
  <c r="R13" i="25"/>
  <c r="M13" i="25"/>
  <c r="N13" i="25"/>
  <c r="K13" i="25"/>
  <c r="T12" i="25"/>
  <c r="R12" i="25"/>
  <c r="M12" i="25"/>
  <c r="N12" i="25" s="1"/>
  <c r="K12" i="25"/>
  <c r="T10" i="25"/>
  <c r="R10" i="25"/>
  <c r="M10" i="25"/>
  <c r="N10" i="25" s="1"/>
  <c r="K10" i="25"/>
  <c r="T9" i="25"/>
  <c r="R9" i="25"/>
  <c r="M9" i="25"/>
  <c r="N9" i="25" s="1"/>
  <c r="K9" i="25"/>
  <c r="T8" i="25"/>
  <c r="R8" i="25"/>
  <c r="M8" i="25"/>
  <c r="N8" i="25" s="1"/>
  <c r="K8" i="25"/>
  <c r="T7" i="25"/>
  <c r="R7" i="25"/>
  <c r="M7" i="25"/>
  <c r="N7" i="25" s="1"/>
  <c r="K7" i="25"/>
  <c r="T6" i="25"/>
  <c r="R6" i="25"/>
  <c r="M6" i="25"/>
  <c r="N6" i="25" s="1"/>
  <c r="K6" i="25"/>
  <c r="T46" i="24"/>
  <c r="R46" i="24"/>
  <c r="M46" i="24"/>
  <c r="N46" i="24" s="1"/>
  <c r="K46" i="24"/>
  <c r="T45" i="24"/>
  <c r="R45" i="24"/>
  <c r="M45" i="24"/>
  <c r="N45" i="24" s="1"/>
  <c r="K45" i="24"/>
  <c r="T44" i="24"/>
  <c r="R44" i="24"/>
  <c r="M44" i="24"/>
  <c r="N44" i="24" s="1"/>
  <c r="K44" i="24"/>
  <c r="T43" i="24"/>
  <c r="R43" i="24"/>
  <c r="M43" i="24"/>
  <c r="N43" i="24" s="1"/>
  <c r="K43" i="24"/>
  <c r="T42" i="24"/>
  <c r="R42" i="24"/>
  <c r="M42" i="24"/>
  <c r="N42" i="24" s="1"/>
  <c r="K42" i="24"/>
  <c r="T41" i="24"/>
  <c r="R41" i="24"/>
  <c r="M41" i="24"/>
  <c r="N41" i="24" s="1"/>
  <c r="K41" i="24"/>
  <c r="T40" i="24"/>
  <c r="R40" i="24"/>
  <c r="M40" i="24"/>
  <c r="N40" i="24" s="1"/>
  <c r="K40" i="24"/>
  <c r="T39" i="24"/>
  <c r="R39" i="24"/>
  <c r="M39" i="24"/>
  <c r="N39" i="24" s="1"/>
  <c r="K39" i="24"/>
  <c r="T38" i="24"/>
  <c r="R38" i="24"/>
  <c r="M38" i="24"/>
  <c r="N38" i="24" s="1"/>
  <c r="K38" i="24"/>
  <c r="T37" i="24"/>
  <c r="R37" i="24"/>
  <c r="M37" i="24"/>
  <c r="N37" i="24" s="1"/>
  <c r="K37" i="24"/>
  <c r="T36" i="24"/>
  <c r="R36" i="24"/>
  <c r="M36" i="24"/>
  <c r="N36" i="24" s="1"/>
  <c r="K36" i="24"/>
  <c r="T35" i="24"/>
  <c r="R35" i="24"/>
  <c r="M35" i="24"/>
  <c r="N35" i="24"/>
  <c r="K35" i="24"/>
  <c r="T33" i="24"/>
  <c r="R33" i="24"/>
  <c r="M33" i="24"/>
  <c r="N33" i="24" s="1"/>
  <c r="K33" i="24"/>
  <c r="T32" i="24"/>
  <c r="R32" i="24"/>
  <c r="M32" i="24"/>
  <c r="N32" i="24" s="1"/>
  <c r="K32" i="24"/>
  <c r="T31" i="24"/>
  <c r="R31" i="24"/>
  <c r="M31" i="24"/>
  <c r="N31" i="24" s="1"/>
  <c r="K31" i="24"/>
  <c r="T30" i="24"/>
  <c r="R30" i="24"/>
  <c r="M30" i="24"/>
  <c r="N30" i="24" s="1"/>
  <c r="K30" i="24"/>
  <c r="T29" i="24"/>
  <c r="R29" i="24"/>
  <c r="M29" i="24"/>
  <c r="N29" i="24" s="1"/>
  <c r="K29" i="24"/>
  <c r="T28" i="24"/>
  <c r="R28" i="24"/>
  <c r="M28" i="24"/>
  <c r="N28" i="24" s="1"/>
  <c r="K28" i="24"/>
  <c r="T27" i="24"/>
  <c r="R27" i="24"/>
  <c r="M27" i="24"/>
  <c r="N27" i="24" s="1"/>
  <c r="K27" i="24"/>
  <c r="T26" i="24"/>
  <c r="R26" i="24"/>
  <c r="M26" i="24"/>
  <c r="N26" i="24" s="1"/>
  <c r="K26" i="24"/>
  <c r="T25" i="24"/>
  <c r="R25" i="24"/>
  <c r="M25" i="24"/>
  <c r="N25" i="24" s="1"/>
  <c r="K25" i="24"/>
  <c r="T24" i="24"/>
  <c r="R24" i="24"/>
  <c r="M24" i="24"/>
  <c r="N24" i="24" s="1"/>
  <c r="K24" i="24"/>
  <c r="T23" i="24"/>
  <c r="R23" i="24"/>
  <c r="M23" i="24"/>
  <c r="N23" i="24" s="1"/>
  <c r="K23" i="24"/>
  <c r="T22" i="24"/>
  <c r="R22" i="24"/>
  <c r="M22" i="24"/>
  <c r="N22" i="24" s="1"/>
  <c r="K22" i="24"/>
  <c r="T20" i="24"/>
  <c r="R20" i="24"/>
  <c r="M20" i="24"/>
  <c r="N20" i="24" s="1"/>
  <c r="K20" i="24"/>
  <c r="T19" i="24"/>
  <c r="R19" i="24"/>
  <c r="M19" i="24"/>
  <c r="N19" i="24" s="1"/>
  <c r="K19" i="24"/>
  <c r="T18" i="24"/>
  <c r="R18" i="24"/>
  <c r="M18" i="24"/>
  <c r="N18" i="24" s="1"/>
  <c r="K18" i="24"/>
  <c r="T17" i="24"/>
  <c r="R17" i="24"/>
  <c r="M17" i="24"/>
  <c r="N17" i="24"/>
  <c r="K17" i="24"/>
  <c r="T15" i="24"/>
  <c r="R15" i="24"/>
  <c r="M15" i="24"/>
  <c r="N15" i="24" s="1"/>
  <c r="K15" i="24"/>
  <c r="T14" i="24"/>
  <c r="R14" i="24"/>
  <c r="M14" i="24"/>
  <c r="N14" i="24" s="1"/>
  <c r="K14" i="24"/>
  <c r="T13" i="24"/>
  <c r="R13" i="24"/>
  <c r="M13" i="24"/>
  <c r="N13" i="24" s="1"/>
  <c r="K13" i="24"/>
  <c r="T12" i="24"/>
  <c r="R12" i="24"/>
  <c r="M12" i="24"/>
  <c r="N12" i="24" s="1"/>
  <c r="K12" i="24"/>
  <c r="T11" i="24"/>
  <c r="R11" i="24"/>
  <c r="M11" i="24"/>
  <c r="N11" i="24" s="1"/>
  <c r="K11" i="24"/>
  <c r="T9" i="24"/>
  <c r="R9" i="24"/>
  <c r="M9" i="24"/>
  <c r="N9" i="24" s="1"/>
  <c r="K9" i="24"/>
  <c r="T8" i="24"/>
  <c r="R8" i="24"/>
  <c r="M8" i="24"/>
  <c r="N8" i="24" s="1"/>
  <c r="K8" i="24"/>
  <c r="T7" i="24"/>
  <c r="R7" i="24"/>
  <c r="M7" i="24"/>
  <c r="N7" i="24" s="1"/>
  <c r="K7" i="24"/>
  <c r="T6" i="24"/>
  <c r="R6" i="24"/>
  <c r="M6" i="24"/>
  <c r="N6" i="24" s="1"/>
  <c r="K6" i="24"/>
  <c r="T42" i="23"/>
  <c r="R42" i="23"/>
  <c r="M42" i="23"/>
  <c r="N42" i="23"/>
  <c r="K42" i="23"/>
  <c r="T29" i="23"/>
  <c r="R29" i="23"/>
  <c r="M29" i="23"/>
  <c r="N29" i="23" s="1"/>
  <c r="K29" i="23"/>
  <c r="T24" i="23"/>
  <c r="R24" i="23"/>
  <c r="M24" i="23"/>
  <c r="N24" i="23" s="1"/>
  <c r="K24" i="23"/>
  <c r="T18" i="23"/>
  <c r="R18" i="23"/>
  <c r="M18" i="23"/>
  <c r="N18" i="23" s="1"/>
  <c r="K18" i="23"/>
  <c r="T46" i="23"/>
  <c r="R46" i="23"/>
  <c r="M46" i="23"/>
  <c r="N46" i="23" s="1"/>
  <c r="K46" i="23"/>
  <c r="T45" i="23"/>
  <c r="R45" i="23"/>
  <c r="M45" i="23"/>
  <c r="N45" i="23" s="1"/>
  <c r="K45" i="23"/>
  <c r="T44" i="23"/>
  <c r="R44" i="23"/>
  <c r="M44" i="23"/>
  <c r="N44" i="23" s="1"/>
  <c r="K44" i="23"/>
  <c r="T43" i="23"/>
  <c r="R43" i="23"/>
  <c r="M43" i="23"/>
  <c r="N43" i="23" s="1"/>
  <c r="K43" i="23"/>
  <c r="T41" i="23"/>
  <c r="R41" i="23"/>
  <c r="M41" i="23"/>
  <c r="N41" i="23"/>
  <c r="K41" i="23"/>
  <c r="T40" i="23"/>
  <c r="R40" i="23"/>
  <c r="M40" i="23"/>
  <c r="N40" i="23" s="1"/>
  <c r="K40" i="23"/>
  <c r="T39" i="23"/>
  <c r="R39" i="23"/>
  <c r="M39" i="23"/>
  <c r="N39" i="23"/>
  <c r="K39" i="23"/>
  <c r="T38" i="23"/>
  <c r="R38" i="23"/>
  <c r="M38" i="23"/>
  <c r="N38" i="23" s="1"/>
  <c r="K38" i="23"/>
  <c r="T37" i="23"/>
  <c r="R37" i="23"/>
  <c r="M37" i="23"/>
  <c r="N37" i="23" s="1"/>
  <c r="K37" i="23"/>
  <c r="T36" i="23"/>
  <c r="R36" i="23"/>
  <c r="M36" i="23"/>
  <c r="N36" i="23" s="1"/>
  <c r="K36" i="23"/>
  <c r="T35" i="23"/>
  <c r="R35" i="23"/>
  <c r="M35" i="23"/>
  <c r="N35" i="23" s="1"/>
  <c r="K35" i="23"/>
  <c r="T33" i="23"/>
  <c r="R33" i="23"/>
  <c r="M33" i="23"/>
  <c r="N33" i="23" s="1"/>
  <c r="K33" i="23"/>
  <c r="T32" i="23"/>
  <c r="R32" i="23"/>
  <c r="M32" i="23"/>
  <c r="N32" i="23"/>
  <c r="K32" i="23"/>
  <c r="T31" i="23"/>
  <c r="R31" i="23"/>
  <c r="M31" i="23"/>
  <c r="N31" i="23" s="1"/>
  <c r="K31" i="23"/>
  <c r="T30" i="23"/>
  <c r="R30" i="23"/>
  <c r="M30" i="23"/>
  <c r="N30" i="23" s="1"/>
  <c r="K30" i="23"/>
  <c r="T28" i="23"/>
  <c r="R28" i="23"/>
  <c r="M28" i="23"/>
  <c r="N28" i="23" s="1"/>
  <c r="K28" i="23"/>
  <c r="T27" i="23"/>
  <c r="R27" i="23"/>
  <c r="M27" i="23"/>
  <c r="N27" i="23" s="1"/>
  <c r="K27" i="23"/>
  <c r="T26" i="23"/>
  <c r="R26" i="23"/>
  <c r="M26" i="23"/>
  <c r="N26" i="23" s="1"/>
  <c r="K26" i="23"/>
  <c r="T25" i="23"/>
  <c r="R25" i="23"/>
  <c r="M25" i="23"/>
  <c r="N25" i="23" s="1"/>
  <c r="K25" i="23"/>
  <c r="T23" i="23"/>
  <c r="R23" i="23"/>
  <c r="M23" i="23"/>
  <c r="N23" i="23" s="1"/>
  <c r="K23" i="23"/>
  <c r="T22" i="23"/>
  <c r="R22" i="23"/>
  <c r="M22" i="23"/>
  <c r="N22" i="23"/>
  <c r="K22" i="23"/>
  <c r="T20" i="23"/>
  <c r="R20" i="23"/>
  <c r="M20" i="23"/>
  <c r="N20" i="23" s="1"/>
  <c r="K20" i="23"/>
  <c r="T19" i="23"/>
  <c r="R19" i="23"/>
  <c r="M19" i="23"/>
  <c r="N19" i="23" s="1"/>
  <c r="K19" i="23"/>
  <c r="T17" i="23"/>
  <c r="R17" i="23"/>
  <c r="M17" i="23"/>
  <c r="N17" i="23" s="1"/>
  <c r="K17" i="23"/>
  <c r="T15" i="23"/>
  <c r="R15" i="23"/>
  <c r="M15" i="23"/>
  <c r="N15" i="23" s="1"/>
  <c r="K15" i="23"/>
  <c r="T14" i="23"/>
  <c r="R14" i="23"/>
  <c r="M14" i="23"/>
  <c r="N14" i="23" s="1"/>
  <c r="K14" i="23"/>
  <c r="T13" i="23"/>
  <c r="R13" i="23"/>
  <c r="M13" i="23"/>
  <c r="N13" i="23" s="1"/>
  <c r="K13" i="23"/>
  <c r="T12" i="23"/>
  <c r="R12" i="23"/>
  <c r="M12" i="23"/>
  <c r="N12" i="23" s="1"/>
  <c r="K12" i="23"/>
  <c r="T11" i="23"/>
  <c r="R11" i="23"/>
  <c r="M11" i="23"/>
  <c r="N11" i="23" s="1"/>
  <c r="K11" i="23"/>
  <c r="T9" i="23"/>
  <c r="R9" i="23"/>
  <c r="M9" i="23"/>
  <c r="N9" i="23" s="1"/>
  <c r="K9" i="23"/>
  <c r="T8" i="23"/>
  <c r="R8" i="23"/>
  <c r="M8" i="23"/>
  <c r="N8" i="23" s="1"/>
  <c r="K8" i="23"/>
  <c r="T7" i="23"/>
  <c r="R7" i="23"/>
  <c r="M7" i="23"/>
  <c r="N7" i="23" s="1"/>
  <c r="K7" i="23"/>
  <c r="T6" i="23"/>
  <c r="R6" i="23"/>
  <c r="M6" i="23"/>
  <c r="N6" i="23" s="1"/>
  <c r="K6" i="23"/>
  <c r="T57" i="22"/>
  <c r="R57" i="22"/>
  <c r="M57" i="22"/>
  <c r="N57" i="22" s="1"/>
  <c r="K57" i="22"/>
  <c r="T56" i="22"/>
  <c r="R56" i="22"/>
  <c r="M56" i="22"/>
  <c r="N56" i="22" s="1"/>
  <c r="K56" i="22"/>
  <c r="T55" i="22"/>
  <c r="R55" i="22"/>
  <c r="N55" i="22"/>
  <c r="M55" i="22"/>
  <c r="K55" i="22"/>
  <c r="T54" i="22"/>
  <c r="R54" i="22"/>
  <c r="M54" i="22"/>
  <c r="N54" i="22"/>
  <c r="K54" i="22"/>
  <c r="T53" i="22"/>
  <c r="R53" i="22"/>
  <c r="M53" i="22"/>
  <c r="N53" i="22" s="1"/>
  <c r="K53" i="22"/>
  <c r="T52" i="22"/>
  <c r="R52" i="22"/>
  <c r="M52" i="22"/>
  <c r="N52" i="22" s="1"/>
  <c r="K52" i="22"/>
  <c r="T51" i="22"/>
  <c r="R51" i="22"/>
  <c r="M51" i="22"/>
  <c r="N51" i="22" s="1"/>
  <c r="K51" i="22"/>
  <c r="T50" i="22"/>
  <c r="R50" i="22"/>
  <c r="M50" i="22"/>
  <c r="N50" i="22" s="1"/>
  <c r="K50" i="22"/>
  <c r="T49" i="22"/>
  <c r="R49" i="22"/>
  <c r="M49" i="22"/>
  <c r="N49" i="22" s="1"/>
  <c r="K49" i="22"/>
  <c r="T48" i="22"/>
  <c r="R48" i="22"/>
  <c r="M48" i="22"/>
  <c r="N48" i="22" s="1"/>
  <c r="K48" i="22"/>
  <c r="T46" i="22"/>
  <c r="R46" i="22"/>
  <c r="M46" i="22"/>
  <c r="N46" i="22" s="1"/>
  <c r="K46" i="22"/>
  <c r="T45" i="22"/>
  <c r="R45" i="22"/>
  <c r="M45" i="22"/>
  <c r="N45" i="22"/>
  <c r="K45" i="22"/>
  <c r="T44" i="22"/>
  <c r="R44" i="22"/>
  <c r="M44" i="22"/>
  <c r="N44" i="22" s="1"/>
  <c r="K44" i="22"/>
  <c r="T43" i="22"/>
  <c r="R43" i="22"/>
  <c r="M43" i="22"/>
  <c r="N43" i="22" s="1"/>
  <c r="K43" i="22"/>
  <c r="T42" i="22"/>
  <c r="R42" i="22"/>
  <c r="M42" i="22"/>
  <c r="N42" i="22" s="1"/>
  <c r="K42" i="22"/>
  <c r="T41" i="22"/>
  <c r="R41" i="22"/>
  <c r="M41" i="22"/>
  <c r="N41" i="22" s="1"/>
  <c r="K41" i="22"/>
  <c r="T40" i="22"/>
  <c r="R40" i="22"/>
  <c r="M40" i="22"/>
  <c r="N40" i="22" s="1"/>
  <c r="K40" i="22"/>
  <c r="T39" i="22"/>
  <c r="R39" i="22"/>
  <c r="M39" i="22"/>
  <c r="N39" i="22"/>
  <c r="K39" i="22"/>
  <c r="T38" i="22"/>
  <c r="R38" i="22"/>
  <c r="M38" i="22"/>
  <c r="N38" i="22" s="1"/>
  <c r="K38" i="22"/>
  <c r="T37" i="22"/>
  <c r="R37" i="22"/>
  <c r="M37" i="22"/>
  <c r="N37" i="22" s="1"/>
  <c r="K37" i="22"/>
  <c r="T36" i="22"/>
  <c r="R36" i="22"/>
  <c r="M36" i="22"/>
  <c r="N36" i="22" s="1"/>
  <c r="K36" i="22"/>
  <c r="T35" i="22"/>
  <c r="R35" i="22"/>
  <c r="M35" i="22"/>
  <c r="N35" i="22" s="1"/>
  <c r="K35" i="22"/>
  <c r="T33" i="22"/>
  <c r="R33" i="22"/>
  <c r="M33" i="22"/>
  <c r="N33" i="22" s="1"/>
  <c r="K33" i="22"/>
  <c r="T32" i="22"/>
  <c r="R32" i="22"/>
  <c r="M32" i="22"/>
  <c r="N32" i="22" s="1"/>
  <c r="K32" i="22"/>
  <c r="T31" i="22"/>
  <c r="R31" i="22"/>
  <c r="M31" i="22"/>
  <c r="N31" i="22"/>
  <c r="K31" i="22"/>
  <c r="T30" i="22"/>
  <c r="R30" i="22"/>
  <c r="M30" i="22"/>
  <c r="N30" i="22"/>
  <c r="K30" i="22"/>
  <c r="T29" i="22"/>
  <c r="R29" i="22"/>
  <c r="M29" i="22"/>
  <c r="N29" i="22" s="1"/>
  <c r="K29" i="22"/>
  <c r="T28" i="22"/>
  <c r="R28" i="22"/>
  <c r="M28" i="22"/>
  <c r="N28" i="22" s="1"/>
  <c r="K28" i="22"/>
  <c r="T27" i="22"/>
  <c r="R27" i="22"/>
  <c r="M27" i="22"/>
  <c r="N27" i="22" s="1"/>
  <c r="K27" i="22"/>
  <c r="T26" i="22"/>
  <c r="R26" i="22"/>
  <c r="M26" i="22"/>
  <c r="N26" i="22" s="1"/>
  <c r="K26" i="22"/>
  <c r="T25" i="22"/>
  <c r="R25" i="22"/>
  <c r="M25" i="22"/>
  <c r="N25" i="22" s="1"/>
  <c r="K25" i="22"/>
  <c r="T24" i="22"/>
  <c r="R24" i="22"/>
  <c r="M24" i="22"/>
  <c r="N24" i="22" s="1"/>
  <c r="K24" i="22"/>
  <c r="T23" i="22"/>
  <c r="R23" i="22"/>
  <c r="M23" i="22"/>
  <c r="N23" i="22" s="1"/>
  <c r="K23" i="22"/>
  <c r="T22" i="22"/>
  <c r="R22" i="22"/>
  <c r="M22" i="22"/>
  <c r="N22" i="22" s="1"/>
  <c r="K22" i="22"/>
  <c r="T20" i="22"/>
  <c r="R20" i="22"/>
  <c r="M20" i="22"/>
  <c r="N20" i="22" s="1"/>
  <c r="K20" i="22"/>
  <c r="T19" i="22"/>
  <c r="R19" i="22"/>
  <c r="M19" i="22"/>
  <c r="N19" i="22" s="1"/>
  <c r="K19" i="22"/>
  <c r="T18" i="22"/>
  <c r="R18" i="22"/>
  <c r="M18" i="22"/>
  <c r="N18" i="22" s="1"/>
  <c r="K18" i="22"/>
  <c r="T17" i="22"/>
  <c r="R17" i="22"/>
  <c r="M17" i="22"/>
  <c r="N17" i="22" s="1"/>
  <c r="K17" i="22"/>
  <c r="T15" i="22"/>
  <c r="R15" i="22"/>
  <c r="M15" i="22"/>
  <c r="N15" i="22" s="1"/>
  <c r="K15" i="22"/>
  <c r="T14" i="22"/>
  <c r="R14" i="22"/>
  <c r="M14" i="22"/>
  <c r="N14" i="22"/>
  <c r="K14" i="22"/>
  <c r="T13" i="22"/>
  <c r="R13" i="22"/>
  <c r="M13" i="22"/>
  <c r="N13" i="22" s="1"/>
  <c r="K13" i="22"/>
  <c r="T12" i="22"/>
  <c r="R12" i="22"/>
  <c r="M12" i="22"/>
  <c r="N12" i="22" s="1"/>
  <c r="K12" i="22"/>
  <c r="T11" i="22"/>
  <c r="R11" i="22"/>
  <c r="N11" i="22"/>
  <c r="M11" i="22"/>
  <c r="K11" i="22"/>
  <c r="T9" i="22"/>
  <c r="R9" i="22"/>
  <c r="M9" i="22"/>
  <c r="N9" i="22" s="1"/>
  <c r="K9" i="22"/>
  <c r="T8" i="22"/>
  <c r="R8" i="22"/>
  <c r="M8" i="22"/>
  <c r="N8" i="22" s="1"/>
  <c r="K8" i="22"/>
  <c r="T7" i="22"/>
  <c r="R7" i="22"/>
  <c r="M7" i="22"/>
  <c r="N7" i="22" s="1"/>
  <c r="K7" i="22"/>
  <c r="T6" i="22"/>
  <c r="R6" i="22"/>
  <c r="M6" i="22"/>
  <c r="N6" i="22" s="1"/>
  <c r="K6" i="22"/>
  <c r="T65" i="21"/>
  <c r="R65" i="21"/>
  <c r="M65" i="21"/>
  <c r="N65" i="21"/>
  <c r="K65" i="21"/>
  <c r="T64" i="21"/>
  <c r="R64" i="21"/>
  <c r="M64" i="21"/>
  <c r="N64" i="21" s="1"/>
  <c r="K64" i="21"/>
  <c r="T63" i="21"/>
  <c r="R63" i="21"/>
  <c r="M63" i="21"/>
  <c r="N63" i="21" s="1"/>
  <c r="K63" i="21"/>
  <c r="T62" i="21"/>
  <c r="R62" i="21"/>
  <c r="M62" i="21"/>
  <c r="N62" i="21" s="1"/>
  <c r="K62" i="21"/>
  <c r="T61" i="21"/>
  <c r="R61" i="21"/>
  <c r="M61" i="21"/>
  <c r="N61" i="21" s="1"/>
  <c r="K61" i="21"/>
  <c r="T60" i="21"/>
  <c r="R60" i="21"/>
  <c r="M60" i="21"/>
  <c r="N60" i="21" s="1"/>
  <c r="K60" i="21"/>
  <c r="T59" i="21"/>
  <c r="R59" i="21"/>
  <c r="M59" i="21"/>
  <c r="N59" i="21" s="1"/>
  <c r="K59" i="21"/>
  <c r="T58" i="21"/>
  <c r="R58" i="21"/>
  <c r="M58" i="21"/>
  <c r="N58" i="21" s="1"/>
  <c r="K58" i="21"/>
  <c r="T57" i="21"/>
  <c r="R57" i="21"/>
  <c r="M57" i="21"/>
  <c r="N57" i="21" s="1"/>
  <c r="K57" i="21"/>
  <c r="T56" i="21"/>
  <c r="R56" i="21"/>
  <c r="M56" i="21"/>
  <c r="N56" i="21" s="1"/>
  <c r="K56" i="21"/>
  <c r="T54" i="21"/>
  <c r="R54" i="21"/>
  <c r="M54" i="21"/>
  <c r="N54" i="21" s="1"/>
  <c r="K54" i="21"/>
  <c r="T53" i="21"/>
  <c r="R53" i="21"/>
  <c r="M53" i="21"/>
  <c r="N53" i="21" s="1"/>
  <c r="K53" i="21"/>
  <c r="T52" i="21"/>
  <c r="R52" i="21"/>
  <c r="M52" i="21"/>
  <c r="N52" i="21" s="1"/>
  <c r="K52" i="21"/>
  <c r="T51" i="21"/>
  <c r="R51" i="21"/>
  <c r="M51" i="21"/>
  <c r="N51" i="21" s="1"/>
  <c r="K51" i="21"/>
  <c r="T50" i="21"/>
  <c r="R50" i="21"/>
  <c r="M50" i="21"/>
  <c r="N50" i="21"/>
  <c r="K50" i="21"/>
  <c r="T49" i="21"/>
  <c r="R49" i="21"/>
  <c r="M49" i="21"/>
  <c r="N49" i="21" s="1"/>
  <c r="K49" i="21"/>
  <c r="T48" i="21"/>
  <c r="R48" i="21"/>
  <c r="M48" i="21"/>
  <c r="N48" i="21"/>
  <c r="K48" i="21"/>
  <c r="T47" i="21"/>
  <c r="R47" i="21"/>
  <c r="M47" i="21"/>
  <c r="N47" i="21" s="1"/>
  <c r="K47" i="21"/>
  <c r="T46" i="21"/>
  <c r="R46" i="21"/>
  <c r="M46" i="21"/>
  <c r="N46" i="21" s="1"/>
  <c r="K46" i="21"/>
  <c r="T45" i="21"/>
  <c r="R45" i="21"/>
  <c r="M45" i="21"/>
  <c r="N45" i="21" s="1"/>
  <c r="K45" i="21"/>
  <c r="T44" i="21"/>
  <c r="R44" i="21"/>
  <c r="M44" i="21"/>
  <c r="N44" i="21" s="1"/>
  <c r="K44" i="21"/>
  <c r="T43" i="21"/>
  <c r="R43" i="21"/>
  <c r="M43" i="21"/>
  <c r="N43" i="21" s="1"/>
  <c r="K43" i="21"/>
  <c r="T41" i="21"/>
  <c r="R41" i="21"/>
  <c r="M41" i="21"/>
  <c r="N41" i="21" s="1"/>
  <c r="K41" i="21"/>
  <c r="T40" i="21"/>
  <c r="R40" i="21"/>
  <c r="M40" i="21"/>
  <c r="N40" i="21" s="1"/>
  <c r="K40" i="21"/>
  <c r="T39" i="21"/>
  <c r="R39" i="21"/>
  <c r="M39" i="21"/>
  <c r="N39" i="21"/>
  <c r="K39" i="21"/>
  <c r="T38" i="21"/>
  <c r="R38" i="21"/>
  <c r="M38" i="21"/>
  <c r="N38" i="21" s="1"/>
  <c r="K38" i="21"/>
  <c r="T37" i="21"/>
  <c r="R37" i="21"/>
  <c r="M37" i="21"/>
  <c r="N37" i="21" s="1"/>
  <c r="K37" i="21"/>
  <c r="T36" i="21"/>
  <c r="R36" i="21"/>
  <c r="M36" i="21"/>
  <c r="N36" i="21" s="1"/>
  <c r="K36" i="21"/>
  <c r="T35" i="21"/>
  <c r="R35" i="21"/>
  <c r="M35" i="21"/>
  <c r="N35" i="21" s="1"/>
  <c r="K35" i="21"/>
  <c r="T34" i="21"/>
  <c r="R34" i="21"/>
  <c r="N34" i="21"/>
  <c r="M34" i="21"/>
  <c r="K34" i="21"/>
  <c r="T33" i="21"/>
  <c r="R33" i="21"/>
  <c r="M33" i="21"/>
  <c r="N33" i="21" s="1"/>
  <c r="K33" i="21"/>
  <c r="T32" i="21"/>
  <c r="R32" i="21"/>
  <c r="M32" i="21"/>
  <c r="N32" i="21" s="1"/>
  <c r="K32" i="21"/>
  <c r="T31" i="21"/>
  <c r="R31" i="21"/>
  <c r="M31" i="21"/>
  <c r="N31" i="21"/>
  <c r="K31" i="21"/>
  <c r="T30" i="21"/>
  <c r="R30" i="21"/>
  <c r="M30" i="21"/>
  <c r="N30" i="21" s="1"/>
  <c r="K30" i="21"/>
  <c r="T28" i="21"/>
  <c r="R28" i="21"/>
  <c r="N28" i="21"/>
  <c r="M28" i="21"/>
  <c r="K28" i="21"/>
  <c r="T27" i="21"/>
  <c r="R27" i="21"/>
  <c r="M27" i="21"/>
  <c r="N27" i="21"/>
  <c r="K27" i="21"/>
  <c r="T26" i="21"/>
  <c r="R26" i="21"/>
  <c r="M26" i="21"/>
  <c r="N26" i="21" s="1"/>
  <c r="K26" i="21"/>
  <c r="T25" i="21"/>
  <c r="R25" i="21"/>
  <c r="M25" i="21"/>
  <c r="N25" i="21" s="1"/>
  <c r="K25" i="21"/>
  <c r="T23" i="21"/>
  <c r="R23" i="21"/>
  <c r="M23" i="21"/>
  <c r="N23" i="21" s="1"/>
  <c r="K23" i="21"/>
  <c r="T22" i="21"/>
  <c r="R22" i="21"/>
  <c r="M22" i="21"/>
  <c r="N22" i="21" s="1"/>
  <c r="K22" i="21"/>
  <c r="T21" i="21"/>
  <c r="R21" i="21"/>
  <c r="M21" i="21"/>
  <c r="N21" i="21" s="1"/>
  <c r="K21" i="21"/>
  <c r="T20" i="21"/>
  <c r="R20" i="21"/>
  <c r="M20" i="21"/>
  <c r="N20" i="21" s="1"/>
  <c r="K20" i="21"/>
  <c r="T19" i="21"/>
  <c r="R19" i="21"/>
  <c r="M19" i="21"/>
  <c r="N19" i="21" s="1"/>
  <c r="K19" i="21"/>
  <c r="T17" i="21"/>
  <c r="R17" i="21"/>
  <c r="M17" i="21"/>
  <c r="N17" i="21" s="1"/>
  <c r="K17" i="21"/>
  <c r="T16" i="21"/>
  <c r="R16" i="21"/>
  <c r="M16" i="21"/>
  <c r="N16" i="21"/>
  <c r="K16" i="21"/>
  <c r="T15" i="21"/>
  <c r="R15" i="21"/>
  <c r="M15" i="21"/>
  <c r="N15" i="21" s="1"/>
  <c r="K15" i="21"/>
  <c r="T14" i="21"/>
  <c r="R14" i="21"/>
  <c r="M14" i="21"/>
  <c r="N14" i="21" s="1"/>
  <c r="K14" i="21"/>
  <c r="T13" i="21"/>
  <c r="R13" i="21"/>
  <c r="M13" i="21"/>
  <c r="N13" i="21" s="1"/>
  <c r="K13" i="21"/>
  <c r="T12" i="21"/>
  <c r="R12" i="21"/>
  <c r="M12" i="21"/>
  <c r="N12" i="21" s="1"/>
  <c r="K12" i="21"/>
  <c r="T11" i="21"/>
  <c r="R11" i="21"/>
  <c r="M11" i="21"/>
  <c r="N11" i="21" s="1"/>
  <c r="K11" i="21"/>
  <c r="T10" i="21"/>
  <c r="R10" i="21"/>
  <c r="M10" i="21"/>
  <c r="N10" i="21" s="1"/>
  <c r="K10" i="21"/>
  <c r="T9" i="21"/>
  <c r="R9" i="21"/>
  <c r="M9" i="21"/>
  <c r="N9" i="21"/>
  <c r="K9" i="21"/>
  <c r="T8" i="21"/>
  <c r="R8" i="21"/>
  <c r="M8" i="21"/>
  <c r="N8" i="21" s="1"/>
  <c r="K8" i="21"/>
  <c r="T7" i="21"/>
  <c r="R7" i="21"/>
  <c r="M7" i="21"/>
  <c r="N7" i="21" s="1"/>
  <c r="K7" i="21"/>
  <c r="T6" i="21"/>
  <c r="R6" i="21"/>
  <c r="M6" i="21"/>
  <c r="N6" i="21" s="1"/>
  <c r="K6" i="21"/>
  <c r="K6" i="1"/>
  <c r="K10" i="1"/>
  <c r="T65" i="1"/>
  <c r="R65" i="1"/>
  <c r="T64" i="1"/>
  <c r="R64" i="1"/>
  <c r="T63" i="1"/>
  <c r="R63" i="1"/>
  <c r="T62" i="1"/>
  <c r="R62" i="1"/>
  <c r="T61" i="1"/>
  <c r="R61" i="1"/>
  <c r="T60" i="1"/>
  <c r="R60" i="1"/>
  <c r="T59" i="1"/>
  <c r="R59" i="1"/>
  <c r="T58" i="1"/>
  <c r="R58" i="1"/>
  <c r="T57" i="1"/>
  <c r="R57" i="1"/>
  <c r="T56" i="1"/>
  <c r="R56" i="1"/>
  <c r="T54" i="1"/>
  <c r="R54" i="1"/>
  <c r="T53" i="1"/>
  <c r="R53" i="1"/>
  <c r="T52" i="1"/>
  <c r="R52" i="1"/>
  <c r="T51" i="1"/>
  <c r="R51" i="1"/>
  <c r="T50" i="1"/>
  <c r="R50" i="1"/>
  <c r="T49" i="1"/>
  <c r="R49" i="1"/>
  <c r="T48" i="1"/>
  <c r="R48" i="1"/>
  <c r="T47" i="1"/>
  <c r="R47" i="1"/>
  <c r="T46" i="1"/>
  <c r="R46" i="1"/>
  <c r="T45" i="1"/>
  <c r="R45" i="1"/>
  <c r="T44" i="1"/>
  <c r="R44" i="1"/>
  <c r="T43" i="1"/>
  <c r="R43" i="1"/>
  <c r="T41" i="1"/>
  <c r="R41" i="1"/>
  <c r="T40" i="1"/>
  <c r="R40" i="1"/>
  <c r="T39" i="1"/>
  <c r="R39" i="1"/>
  <c r="T38" i="1"/>
  <c r="R38" i="1"/>
  <c r="T37" i="1"/>
  <c r="R37" i="1"/>
  <c r="T36" i="1"/>
  <c r="R36" i="1"/>
  <c r="T35" i="1"/>
  <c r="R35" i="1"/>
  <c r="T34" i="1"/>
  <c r="R34" i="1"/>
  <c r="T33" i="1"/>
  <c r="R33" i="1"/>
  <c r="T32" i="1"/>
  <c r="R32" i="1"/>
  <c r="T31" i="1"/>
  <c r="R31" i="1"/>
  <c r="T30" i="1"/>
  <c r="R30" i="1"/>
  <c r="T28" i="1"/>
  <c r="R28" i="1"/>
  <c r="T27" i="1"/>
  <c r="R27" i="1"/>
  <c r="T26" i="1"/>
  <c r="R26" i="1"/>
  <c r="T25" i="1"/>
  <c r="R25" i="1"/>
  <c r="T23" i="1"/>
  <c r="R23" i="1"/>
  <c r="T22" i="1"/>
  <c r="R22" i="1"/>
  <c r="T21" i="1"/>
  <c r="R21" i="1"/>
  <c r="T20" i="1"/>
  <c r="R20" i="1"/>
  <c r="T19" i="1"/>
  <c r="R19" i="1"/>
  <c r="T17" i="1"/>
  <c r="R17" i="1"/>
  <c r="T16" i="1"/>
  <c r="R16" i="1"/>
  <c r="T15" i="1"/>
  <c r="R15" i="1"/>
  <c r="T14" i="1"/>
  <c r="R14" i="1"/>
  <c r="T13" i="1"/>
  <c r="R13" i="1"/>
  <c r="T12" i="1"/>
  <c r="R12" i="1"/>
  <c r="T11" i="1"/>
  <c r="R11" i="1"/>
  <c r="T9" i="1"/>
  <c r="T8" i="1"/>
  <c r="T7" i="1"/>
  <c r="T6" i="1"/>
  <c r="R9" i="1"/>
  <c r="R8" i="1"/>
  <c r="R7" i="1"/>
  <c r="R6" i="1"/>
  <c r="T10" i="1"/>
  <c r="M65" i="1"/>
  <c r="N65" i="1" s="1"/>
  <c r="K65" i="1"/>
  <c r="M64" i="1"/>
  <c r="N64" i="1" s="1"/>
  <c r="K64" i="1"/>
  <c r="M63" i="1"/>
  <c r="N63" i="1" s="1"/>
  <c r="K63" i="1"/>
  <c r="M62" i="1"/>
  <c r="N62" i="1" s="1"/>
  <c r="K62" i="1"/>
  <c r="M61" i="1"/>
  <c r="N61" i="1" s="1"/>
  <c r="K61" i="1"/>
  <c r="M60" i="1"/>
  <c r="N60" i="1" s="1"/>
  <c r="K60" i="1"/>
  <c r="M59" i="1"/>
  <c r="N59" i="1" s="1"/>
  <c r="K59" i="1"/>
  <c r="M58" i="1"/>
  <c r="N58" i="1" s="1"/>
  <c r="K58" i="1"/>
  <c r="M57" i="1"/>
  <c r="N57" i="1" s="1"/>
  <c r="K57" i="1"/>
  <c r="M56" i="1"/>
  <c r="N56" i="1" s="1"/>
  <c r="K56" i="1"/>
  <c r="M54" i="1"/>
  <c r="N54" i="1"/>
  <c r="K54" i="1"/>
  <c r="M53" i="1"/>
  <c r="N53" i="1" s="1"/>
  <c r="K53" i="1"/>
  <c r="M52" i="1"/>
  <c r="N52" i="1" s="1"/>
  <c r="K52" i="1"/>
  <c r="M51" i="1"/>
  <c r="N51" i="1" s="1"/>
  <c r="K51" i="1"/>
  <c r="M50" i="1"/>
  <c r="N50" i="1" s="1"/>
  <c r="K50" i="1"/>
  <c r="M49" i="1"/>
  <c r="N49" i="1" s="1"/>
  <c r="K49" i="1"/>
  <c r="M48" i="1"/>
  <c r="N48" i="1" s="1"/>
  <c r="K48" i="1"/>
  <c r="M47" i="1"/>
  <c r="N47" i="1" s="1"/>
  <c r="K47" i="1"/>
  <c r="M46" i="1"/>
  <c r="N46" i="1" s="1"/>
  <c r="K46" i="1"/>
  <c r="M45" i="1"/>
  <c r="N45" i="1" s="1"/>
  <c r="K45" i="1"/>
  <c r="M44" i="1"/>
  <c r="N44" i="1"/>
  <c r="K44" i="1"/>
  <c r="M43" i="1"/>
  <c r="N43" i="1" s="1"/>
  <c r="K43" i="1"/>
  <c r="M41" i="1"/>
  <c r="N41" i="1" s="1"/>
  <c r="K41" i="1"/>
  <c r="M40" i="1"/>
  <c r="N40" i="1" s="1"/>
  <c r="K40" i="1"/>
  <c r="M39" i="1"/>
  <c r="N39" i="1" s="1"/>
  <c r="K39" i="1"/>
  <c r="M38" i="1"/>
  <c r="N38" i="1" s="1"/>
  <c r="K38" i="1"/>
  <c r="M37" i="1"/>
  <c r="N37" i="1" s="1"/>
  <c r="K37" i="1"/>
  <c r="M36" i="1"/>
  <c r="N36" i="1" s="1"/>
  <c r="K36" i="1"/>
  <c r="M35" i="1"/>
  <c r="N35" i="1" s="1"/>
  <c r="K35" i="1"/>
  <c r="M34" i="1"/>
  <c r="N34" i="1" s="1"/>
  <c r="K34" i="1"/>
  <c r="M33" i="1"/>
  <c r="N33" i="1" s="1"/>
  <c r="K33" i="1"/>
  <c r="M32" i="1"/>
  <c r="N32" i="1" s="1"/>
  <c r="K32" i="1"/>
  <c r="M31" i="1"/>
  <c r="N31" i="1" s="1"/>
  <c r="K31" i="1"/>
  <c r="M30" i="1"/>
  <c r="N30" i="1" s="1"/>
  <c r="K30" i="1"/>
  <c r="M28" i="1"/>
  <c r="N28" i="1" s="1"/>
  <c r="K28" i="1"/>
  <c r="M27" i="1"/>
  <c r="N27" i="1" s="1"/>
  <c r="K27" i="1"/>
  <c r="M26" i="1"/>
  <c r="N26" i="1" s="1"/>
  <c r="K26" i="1"/>
  <c r="M25" i="1"/>
  <c r="N25" i="1" s="1"/>
  <c r="K25" i="1"/>
  <c r="M23" i="1"/>
  <c r="N23" i="1" s="1"/>
  <c r="K23" i="1"/>
  <c r="M22" i="1"/>
  <c r="N22" i="1" s="1"/>
  <c r="K22" i="1"/>
  <c r="M21" i="1"/>
  <c r="N21" i="1" s="1"/>
  <c r="K21" i="1"/>
  <c r="M20" i="1"/>
  <c r="N20" i="1" s="1"/>
  <c r="K20" i="1"/>
  <c r="M19" i="1"/>
  <c r="N19" i="1"/>
  <c r="K19" i="1"/>
  <c r="M17" i="1"/>
  <c r="N17" i="1" s="1"/>
  <c r="K17" i="1"/>
  <c r="M16" i="1"/>
  <c r="N16" i="1" s="1"/>
  <c r="K16" i="1"/>
  <c r="M15" i="1"/>
  <c r="N15" i="1" s="1"/>
  <c r="K15" i="1"/>
  <c r="M14" i="1"/>
  <c r="N14" i="1" s="1"/>
  <c r="K14" i="1"/>
  <c r="M13" i="1"/>
  <c r="N13" i="1"/>
  <c r="K13" i="1"/>
  <c r="M12" i="1"/>
  <c r="N12" i="1" s="1"/>
  <c r="K12" i="1"/>
  <c r="M11" i="1"/>
  <c r="N11" i="1" s="1"/>
  <c r="K11" i="1"/>
  <c r="M10" i="1"/>
  <c r="N10" i="1" s="1"/>
  <c r="R10" i="1"/>
  <c r="M9" i="1"/>
  <c r="N9" i="1" s="1"/>
  <c r="K9" i="1"/>
  <c r="M8" i="1"/>
  <c r="N8" i="1" s="1"/>
  <c r="K8" i="1"/>
  <c r="M7" i="1"/>
  <c r="K7" i="1"/>
  <c r="M6" i="1"/>
  <c r="N6" i="1" s="1"/>
  <c r="N7" i="1"/>
  <c r="K32" i="10"/>
  <c r="K31" i="10"/>
  <c r="K30" i="10"/>
  <c r="K28" i="10"/>
  <c r="K27" i="10"/>
  <c r="K26" i="10"/>
  <c r="J27" i="18"/>
  <c r="J26" i="18"/>
  <c r="J25" i="18"/>
  <c r="J24" i="18"/>
  <c r="J29" i="18"/>
  <c r="J28" i="18"/>
  <c r="J6" i="18"/>
  <c r="J7" i="18"/>
  <c r="J8" i="18"/>
  <c r="J9" i="18"/>
  <c r="J10" i="18"/>
  <c r="J11" i="18"/>
  <c r="J13" i="18"/>
  <c r="J14" i="18"/>
  <c r="J15" i="18"/>
  <c r="J16" i="18"/>
  <c r="J17" i="18"/>
  <c r="J18" i="18"/>
  <c r="J19" i="18"/>
  <c r="J20" i="18"/>
  <c r="J21" i="18"/>
  <c r="J22" i="18"/>
  <c r="J30" i="18"/>
  <c r="J31" i="18"/>
  <c r="J12" i="17"/>
  <c r="J11" i="17"/>
  <c r="J9" i="17"/>
  <c r="J10" i="17"/>
  <c r="J13" i="17"/>
  <c r="J14" i="17"/>
  <c r="J15" i="17"/>
  <c r="J16" i="17"/>
  <c r="J25" i="17"/>
  <c r="J24" i="17"/>
  <c r="J23" i="17"/>
  <c r="J22" i="17"/>
  <c r="J21" i="17"/>
  <c r="J20" i="17"/>
  <c r="J19" i="17"/>
  <c r="J6" i="17"/>
  <c r="J7" i="17"/>
  <c r="J8" i="17"/>
  <c r="J18" i="17"/>
  <c r="J26" i="17"/>
  <c r="J27" i="17"/>
  <c r="J28" i="17"/>
  <c r="J29" i="17"/>
  <c r="J30" i="17"/>
  <c r="J6" i="16"/>
  <c r="J7" i="16"/>
  <c r="J8" i="16"/>
  <c r="J9" i="16"/>
  <c r="J10" i="16"/>
  <c r="J11" i="16"/>
  <c r="J12" i="16"/>
  <c r="J13" i="16"/>
  <c r="J14" i="16"/>
  <c r="J15" i="16"/>
  <c r="J16" i="16"/>
  <c r="J17" i="16"/>
  <c r="J18" i="16"/>
  <c r="J19" i="16"/>
  <c r="J21" i="16"/>
  <c r="J22" i="16"/>
  <c r="J23" i="16"/>
  <c r="J24" i="16"/>
  <c r="J25" i="16"/>
  <c r="J26" i="16"/>
  <c r="J27" i="16"/>
  <c r="J28" i="16"/>
  <c r="J29" i="16"/>
  <c r="J6" i="14"/>
  <c r="K14" i="11"/>
  <c r="J19" i="15"/>
  <c r="J7" i="15"/>
  <c r="J8" i="15"/>
  <c r="J9" i="15"/>
  <c r="J10" i="15"/>
  <c r="J11" i="15"/>
  <c r="J12" i="15"/>
  <c r="J20" i="15"/>
  <c r="J21" i="15"/>
  <c r="J22" i="15"/>
  <c r="J23" i="15"/>
  <c r="J25" i="15"/>
  <c r="J26" i="15"/>
  <c r="J27" i="15"/>
  <c r="J28" i="15"/>
  <c r="J29" i="15"/>
  <c r="J30" i="15"/>
  <c r="J6" i="13"/>
  <c r="J7" i="13"/>
  <c r="J8" i="13"/>
  <c r="J9" i="13"/>
  <c r="J31" i="13"/>
  <c r="K21" i="11"/>
  <c r="K20" i="11"/>
  <c r="K19" i="11"/>
  <c r="K18" i="11"/>
  <c r="K17" i="11"/>
  <c r="K7" i="11"/>
  <c r="J7" i="14"/>
  <c r="J8" i="14"/>
  <c r="J9" i="14"/>
  <c r="J10" i="14"/>
  <c r="J11" i="14"/>
  <c r="J38" i="13"/>
  <c r="J37" i="13"/>
  <c r="J36" i="13"/>
  <c r="J35" i="13"/>
  <c r="J34" i="13"/>
  <c r="J33" i="13"/>
  <c r="J32" i="13"/>
  <c r="J29" i="13"/>
  <c r="A36" i="13"/>
  <c r="A35" i="13"/>
  <c r="A34" i="13"/>
  <c r="A33" i="13"/>
  <c r="J15" i="13"/>
  <c r="J27" i="13"/>
  <c r="J10" i="13"/>
  <c r="J11" i="13"/>
  <c r="J12" i="13"/>
  <c r="J13" i="13"/>
  <c r="J14" i="13"/>
  <c r="J16" i="13"/>
  <c r="J17" i="13"/>
  <c r="J18" i="13"/>
  <c r="J19" i="13"/>
  <c r="J21" i="13"/>
  <c r="J22" i="13"/>
  <c r="J23" i="13"/>
  <c r="J24" i="13"/>
  <c r="J25" i="13"/>
  <c r="J26" i="13"/>
  <c r="J28" i="13"/>
  <c r="K29" i="11"/>
  <c r="K28" i="11"/>
  <c r="K27" i="11"/>
  <c r="K25" i="11"/>
  <c r="K24" i="11"/>
  <c r="K23" i="11"/>
  <c r="K8" i="11"/>
  <c r="K9" i="11"/>
  <c r="K10" i="11"/>
  <c r="K11" i="11"/>
  <c r="K12" i="11"/>
  <c r="K13" i="11"/>
  <c r="K15" i="11"/>
  <c r="K6" i="10"/>
  <c r="K7" i="10"/>
  <c r="K8" i="10"/>
  <c r="K9" i="10"/>
  <c r="K10" i="10"/>
  <c r="K12" i="10"/>
  <c r="K13" i="10"/>
  <c r="K14" i="10"/>
  <c r="K15" i="10"/>
  <c r="K17" i="10"/>
  <c r="K18" i="10"/>
  <c r="K19" i="10"/>
  <c r="K20" i="10"/>
  <c r="K21" i="10"/>
  <c r="K22" i="10"/>
  <c r="K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Georgia</author>
    <author>Georgia L Harris</author>
  </authors>
  <commentList>
    <comment ref="G3" authorId="0" shapeId="0" xr:uid="{00000000-0006-0000-0400-000001000000}">
      <text>
        <r>
          <rPr>
            <b/>
            <sz val="9"/>
            <color indexed="81"/>
            <rFont val="Tahoma"/>
            <family val="2"/>
          </rPr>
          <t>Select Type A or B.</t>
        </r>
        <r>
          <rPr>
            <sz val="9"/>
            <color indexed="81"/>
            <rFont val="Tahoma"/>
            <family val="2"/>
          </rPr>
          <t xml:space="preserve">
</t>
        </r>
      </text>
    </comment>
    <comment ref="O12" authorId="1" shapeId="0" xr:uid="{00000000-0006-0000-0400-000002000000}">
      <text>
        <r>
          <rPr>
            <sz val="8"/>
            <color indexed="81"/>
            <rFont val="Tahoma"/>
            <family val="2"/>
          </rPr>
          <t>Use if you need to divide the value by 1/2 and the square root of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0E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0E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N5" authorId="1" shapeId="0" xr:uid="{00000000-0006-0000-0E00-000003000000}">
      <text>
        <r>
          <rPr>
            <sz val="8"/>
            <color indexed="81"/>
            <rFont val="Tahoma"/>
            <family val="2"/>
          </rPr>
          <t xml:space="preserve">Round or Format all expanded uncertainties to two significant digits!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10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10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1000-000003000000}">
      <text>
        <r>
          <rPr>
            <sz val="8"/>
            <color indexed="81"/>
            <rFont val="Tahoma"/>
            <family val="2"/>
          </rPr>
          <t xml:space="preserve">Round or Format all expanded uncertainties to two significant digits!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11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11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1100-000003000000}">
      <text>
        <r>
          <rPr>
            <sz val="8"/>
            <color indexed="81"/>
            <rFont val="Tahoma"/>
            <family val="2"/>
          </rPr>
          <t xml:space="preserve">Round or Format all expanded uncertainties to two significant digits!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12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12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1200-000003000000}">
      <text>
        <r>
          <rPr>
            <sz val="8"/>
            <color indexed="81"/>
            <rFont val="Tahoma"/>
            <family val="2"/>
          </rPr>
          <t xml:space="preserve">Round or Format all expanded uncertainties to two significant digits!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13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13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1300-000003000000}">
      <text>
        <r>
          <rPr>
            <sz val="8"/>
            <color indexed="81"/>
            <rFont val="Tahoma"/>
            <family val="2"/>
          </rPr>
          <t xml:space="preserve">Round or Format all expanded uncertainties to two significant digits!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14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14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1400-000003000000}">
      <text>
        <r>
          <rPr>
            <sz val="8"/>
            <color indexed="81"/>
            <rFont val="Tahoma"/>
            <family val="2"/>
          </rPr>
          <t xml:space="preserve">Round or Format all expanded uncertainties to two significant digits!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500-000001000000}">
      <text>
        <r>
          <rPr>
            <sz val="8"/>
            <color indexed="81"/>
            <rFont val="Tahoma"/>
            <family val="2"/>
          </rPr>
          <t>Uncertainty of Standard at k=1 from calibration report.</t>
        </r>
      </text>
    </comment>
    <comment ref="D5" authorId="0" shapeId="0" xr:uid="{00000000-0006-0000-0500-000002000000}">
      <text>
        <r>
          <rPr>
            <sz val="8"/>
            <color indexed="81"/>
            <rFont val="Tahoma"/>
            <family val="2"/>
          </rPr>
          <t>Standard deviation of the process from check standard data over time</t>
        </r>
      </text>
    </comment>
    <comment ref="E5" authorId="1" shapeId="0" xr:uid="{00000000-0006-0000-0500-000003000000}">
      <text>
        <r>
          <rPr>
            <sz val="8"/>
            <color indexed="81"/>
            <rFont val="Tahoma"/>
            <family val="2"/>
          </rPr>
          <t>OIML R111 C.3.6-1</t>
        </r>
      </text>
    </comment>
    <comment ref="F5" authorId="1" shapeId="0" xr:uid="{00000000-0006-0000-0500-000004000000}">
      <text>
        <r>
          <rPr>
            <sz val="8"/>
            <color indexed="81"/>
            <rFont val="Tahoma"/>
            <family val="2"/>
          </rPr>
          <t>Must comply with SOP 29 criteria or corrective action is needed.</t>
        </r>
      </text>
    </comment>
    <comment ref="N5" authorId="2" shapeId="0" xr:uid="{00000000-0006-0000-0500-000005000000}">
      <text>
        <r>
          <rPr>
            <sz val="8"/>
            <color indexed="81"/>
            <rFont val="Tahoma"/>
            <family val="2"/>
          </rPr>
          <t xml:space="preserve">Round or Format all expanded uncertainties to two significant digits!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600-000001000000}">
      <text>
        <r>
          <rPr>
            <sz val="8"/>
            <color indexed="81"/>
            <rFont val="Tahoma"/>
            <family val="2"/>
          </rPr>
          <t>Uncertainty of Standard at k=1 from calibration report.</t>
        </r>
      </text>
    </comment>
    <comment ref="D5" authorId="0" shapeId="0" xr:uid="{00000000-0006-0000-0600-000002000000}">
      <text>
        <r>
          <rPr>
            <sz val="8"/>
            <color indexed="81"/>
            <rFont val="Tahoma"/>
            <family val="2"/>
          </rPr>
          <t>Standard deviation of the process from check standard data over time</t>
        </r>
      </text>
    </comment>
    <comment ref="E5" authorId="1" shapeId="0" xr:uid="{00000000-0006-0000-0600-000003000000}">
      <text>
        <r>
          <rPr>
            <sz val="8"/>
            <color indexed="81"/>
            <rFont val="Tahoma"/>
            <family val="2"/>
          </rPr>
          <t>OIML R111 C.3.6-1</t>
        </r>
      </text>
    </comment>
    <comment ref="F5" authorId="1" shapeId="0" xr:uid="{00000000-0006-0000-0600-000004000000}">
      <text>
        <r>
          <rPr>
            <sz val="8"/>
            <color indexed="81"/>
            <rFont val="Tahoma"/>
            <family val="2"/>
          </rPr>
          <t>Must comply with SOP 29 criteria or corrective action is needed.</t>
        </r>
      </text>
    </comment>
    <comment ref="N5" authorId="2" shapeId="0" xr:uid="{00000000-0006-0000-0600-000005000000}">
      <text>
        <r>
          <rPr>
            <sz val="8"/>
            <color indexed="81"/>
            <rFont val="Tahoma"/>
            <family val="2"/>
          </rPr>
          <t xml:space="preserve">Round or Format all expanded uncertainties to two significant digits!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700-000001000000}">
      <text>
        <r>
          <rPr>
            <sz val="8"/>
            <color indexed="81"/>
            <rFont val="Tahoma"/>
            <family val="2"/>
          </rPr>
          <t>Uncertainty of Standard at k=1 from calibration report.</t>
        </r>
      </text>
    </comment>
    <comment ref="D5" authorId="0" shapeId="0" xr:uid="{00000000-0006-0000-0700-000002000000}">
      <text>
        <r>
          <rPr>
            <sz val="8"/>
            <color indexed="81"/>
            <rFont val="Tahoma"/>
            <family val="2"/>
          </rPr>
          <t>Standard deviation of the process from check standard data over time</t>
        </r>
      </text>
    </comment>
    <comment ref="E5" authorId="1" shapeId="0" xr:uid="{00000000-0006-0000-0700-000003000000}">
      <text>
        <r>
          <rPr>
            <sz val="8"/>
            <color indexed="81"/>
            <rFont val="Tahoma"/>
            <family val="2"/>
          </rPr>
          <t>OIML R111 C.3.6-1</t>
        </r>
      </text>
    </comment>
    <comment ref="F5" authorId="1" shapeId="0" xr:uid="{00000000-0006-0000-0700-000004000000}">
      <text>
        <r>
          <rPr>
            <sz val="8"/>
            <color indexed="81"/>
            <rFont val="Tahoma"/>
            <family val="2"/>
          </rPr>
          <t>Must comply with SOP 29 criteria or corrective action is needed.</t>
        </r>
      </text>
    </comment>
    <comment ref="N5" authorId="2" shapeId="0" xr:uid="{00000000-0006-0000-0700-000005000000}">
      <text>
        <r>
          <rPr>
            <sz val="8"/>
            <color indexed="81"/>
            <rFont val="Tahoma"/>
            <family val="2"/>
          </rPr>
          <t xml:space="preserve">Round or Format all expanded uncertainties to two significant digits!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800-000001000000}">
      <text>
        <r>
          <rPr>
            <sz val="8"/>
            <color indexed="81"/>
            <rFont val="Tahoma"/>
            <family val="2"/>
          </rPr>
          <t>Uncertainty of Standard at k=1 from calibration report.</t>
        </r>
      </text>
    </comment>
    <comment ref="D5" authorId="0" shapeId="0" xr:uid="{00000000-0006-0000-0800-000002000000}">
      <text>
        <r>
          <rPr>
            <sz val="8"/>
            <color indexed="81"/>
            <rFont val="Tahoma"/>
            <family val="2"/>
          </rPr>
          <t>Standard deviation of the process from check standard data over time</t>
        </r>
      </text>
    </comment>
    <comment ref="E5" authorId="1" shapeId="0" xr:uid="{00000000-0006-0000-0800-000003000000}">
      <text>
        <r>
          <rPr>
            <sz val="8"/>
            <color indexed="81"/>
            <rFont val="Tahoma"/>
            <family val="2"/>
          </rPr>
          <t>OIML R111 C.3.6-1</t>
        </r>
      </text>
    </comment>
    <comment ref="F5" authorId="1" shapeId="0" xr:uid="{00000000-0006-0000-0800-000004000000}">
      <text>
        <r>
          <rPr>
            <sz val="8"/>
            <color indexed="81"/>
            <rFont val="Tahoma"/>
            <family val="2"/>
          </rPr>
          <t>Must comply with SOP 29 criteria or corrective action is needed.</t>
        </r>
      </text>
    </comment>
    <comment ref="N5" authorId="2" shapeId="0" xr:uid="{00000000-0006-0000-0800-000005000000}">
      <text>
        <r>
          <rPr>
            <sz val="8"/>
            <color indexed="81"/>
            <rFont val="Tahoma"/>
            <family val="2"/>
          </rPr>
          <t xml:space="preserve">Round or Format all expanded uncertainties to two significant digits!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900-000001000000}">
      <text>
        <r>
          <rPr>
            <sz val="8"/>
            <color indexed="81"/>
            <rFont val="Tahoma"/>
            <family val="2"/>
          </rPr>
          <t>Uncertainty of Standard at k=1 from calibration report.</t>
        </r>
      </text>
    </comment>
    <comment ref="D5" authorId="0" shapeId="0" xr:uid="{00000000-0006-0000-0900-000002000000}">
      <text>
        <r>
          <rPr>
            <sz val="8"/>
            <color indexed="81"/>
            <rFont val="Tahoma"/>
            <family val="2"/>
          </rPr>
          <t>Standard deviation of the process from check standard data over time</t>
        </r>
      </text>
    </comment>
    <comment ref="G5" authorId="1" shapeId="0" xr:uid="{00000000-0006-0000-0900-000003000000}">
      <text>
        <r>
          <rPr>
            <sz val="8"/>
            <color indexed="81"/>
            <rFont val="Tahoma"/>
            <family val="2"/>
          </rPr>
          <t>Must comply with SOP 29 criteria or corrective action is needed.</t>
        </r>
      </text>
    </comment>
    <comment ref="N5" authorId="2" shapeId="0" xr:uid="{00000000-0006-0000-0900-000004000000}">
      <text>
        <r>
          <rPr>
            <sz val="8"/>
            <color indexed="81"/>
            <rFont val="Tahoma"/>
            <family val="2"/>
          </rPr>
          <t xml:space="preserve">Round or Format all expanded uncertainties to two significant digits!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Georgia L Harris</author>
  </authors>
  <commentList>
    <comment ref="C5" authorId="0" shapeId="0" xr:uid="{00000000-0006-0000-0A00-000001000000}">
      <text>
        <r>
          <rPr>
            <sz val="8"/>
            <color indexed="81"/>
            <rFont val="Tahoma"/>
            <family val="2"/>
          </rPr>
          <t>Uncertainty of Standard at k=1 from calibration report.</t>
        </r>
      </text>
    </comment>
    <comment ref="D5" authorId="0" shapeId="0" xr:uid="{00000000-0006-0000-0A00-000002000000}">
      <text>
        <r>
          <rPr>
            <sz val="8"/>
            <color indexed="81"/>
            <rFont val="Tahoma"/>
            <family val="2"/>
          </rPr>
          <t>Standard deviation of the process from check standard data over time</t>
        </r>
      </text>
    </comment>
    <comment ref="G5" authorId="1" shapeId="0" xr:uid="{00000000-0006-0000-0A00-000003000000}">
      <text>
        <r>
          <rPr>
            <sz val="8"/>
            <color indexed="81"/>
            <rFont val="Tahoma"/>
            <family val="2"/>
          </rPr>
          <t>Must comply with SOP 29 criteria or corrective action is needed.</t>
        </r>
      </text>
    </comment>
    <comment ref="N5" authorId="2" shapeId="0" xr:uid="{00000000-0006-0000-0A00-000004000000}">
      <text>
        <r>
          <rPr>
            <sz val="8"/>
            <color indexed="81"/>
            <rFont val="Tahoma"/>
            <family val="2"/>
          </rPr>
          <t xml:space="preserve">Round or Format all expanded uncertainties to two significant digits!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s>
  <commentList>
    <comment ref="C5" authorId="0" shapeId="0" xr:uid="{00000000-0006-0000-0B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0B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5" authorId="1" shapeId="0" xr:uid="{00000000-0006-0000-0B00-000003000000}">
      <text>
        <r>
          <rPr>
            <sz val="8"/>
            <color indexed="81"/>
            <rFont val="Tahoma"/>
            <family val="2"/>
          </rPr>
          <t xml:space="preserve">Round or Format all expanded uncertainties to two significant digits!
</t>
        </r>
      </text>
    </comment>
    <comment ref="C18" authorId="0" shapeId="0" xr:uid="{00000000-0006-0000-0B00-000004000000}">
      <text>
        <r>
          <rPr>
            <b/>
            <sz val="8"/>
            <color indexed="81"/>
            <rFont val="Tahoma"/>
            <family val="2"/>
          </rPr>
          <t>Administrator:</t>
        </r>
        <r>
          <rPr>
            <sz val="8"/>
            <color indexed="81"/>
            <rFont val="Tahoma"/>
            <family val="2"/>
          </rPr>
          <t xml:space="preserve">
Uncertainty of Standard at k=1 from calibration report.</t>
        </r>
      </text>
    </comment>
    <comment ref="D18" authorId="0" shapeId="0" xr:uid="{00000000-0006-0000-0B00-000005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M18" authorId="1" shapeId="0" xr:uid="{00000000-0006-0000-0B00-000006000000}">
      <text>
        <r>
          <rPr>
            <sz val="8"/>
            <color indexed="81"/>
            <rFont val="Tahoma"/>
            <family val="2"/>
          </rPr>
          <t xml:space="preserve">Round or Format all expanded uncertainties to two significant digits!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Georgia L Harris</author>
    <author>Harris, Georgia L.</author>
  </authors>
  <commentList>
    <comment ref="C5" authorId="0" shapeId="0" xr:uid="{00000000-0006-0000-0D00-000001000000}">
      <text>
        <r>
          <rPr>
            <b/>
            <sz val="8"/>
            <color indexed="81"/>
            <rFont val="Tahoma"/>
            <family val="2"/>
          </rPr>
          <t>Administrator:</t>
        </r>
        <r>
          <rPr>
            <sz val="8"/>
            <color indexed="81"/>
            <rFont val="Tahoma"/>
            <family val="2"/>
          </rPr>
          <t xml:space="preserve">
Uncertainty of Standard at k=1 from calibration report.</t>
        </r>
      </text>
    </comment>
    <comment ref="D5" authorId="0" shapeId="0" xr:uid="{00000000-0006-0000-0D00-000002000000}">
      <text>
        <r>
          <rPr>
            <b/>
            <sz val="8"/>
            <color indexed="81"/>
            <rFont val="Tahoma"/>
            <family val="2"/>
          </rPr>
          <t>Administrator:</t>
        </r>
        <r>
          <rPr>
            <sz val="8"/>
            <color indexed="81"/>
            <rFont val="Tahoma"/>
            <family val="2"/>
          </rPr>
          <t xml:space="preserve">
Standard deviation of the process from check standard data over time, estimate from range chart, or pooled standard deviations.</t>
        </r>
      </text>
    </comment>
    <comment ref="N5" authorId="1" shapeId="0" xr:uid="{00000000-0006-0000-0D00-000003000000}">
      <text>
        <r>
          <rPr>
            <sz val="8"/>
            <color indexed="81"/>
            <rFont val="Tahoma"/>
            <family val="2"/>
          </rPr>
          <t xml:space="preserve">Round or Format all expanded uncertainties to two significant digits!
</t>
        </r>
      </text>
    </comment>
    <comment ref="R5" authorId="2" shapeId="0" xr:uid="{00000000-0006-0000-0D00-000004000000}">
      <text>
        <r>
          <rPr>
            <sz val="9"/>
            <color indexed="81"/>
            <rFont val="Tahoma"/>
            <family val="2"/>
          </rPr>
          <t xml:space="preserve">NOTE: Handbook 105-3,105-4, and 105-7 do not require a 1/3 ratio of uncertainty to tolerance.  Handbook 105-2 currently retains a 1/3 requirement!!!
</t>
        </r>
      </text>
    </comment>
  </commentList>
</comments>
</file>

<file path=xl/sharedStrings.xml><?xml version="1.0" encoding="utf-8"?>
<sst xmlns="http://schemas.openxmlformats.org/spreadsheetml/2006/main" count="1518" uniqueCount="581">
  <si>
    <t>Lab Name</t>
  </si>
  <si>
    <t>Date</t>
  </si>
  <si>
    <t>Scope</t>
  </si>
  <si>
    <t>Nominal</t>
  </si>
  <si>
    <t>Units</t>
  </si>
  <si>
    <t>k</t>
  </si>
  <si>
    <t>U</t>
  </si>
  <si>
    <t>µlb</t>
  </si>
  <si>
    <t>lb</t>
  </si>
  <si>
    <t>Procedure</t>
  </si>
  <si>
    <t>Balance</t>
  </si>
  <si>
    <t>Comments</t>
  </si>
  <si>
    <t>oz</t>
  </si>
  <si>
    <t>1/2</t>
  </si>
  <si>
    <t>1/4</t>
  </si>
  <si>
    <t>1/8</t>
  </si>
  <si>
    <t>1/16</t>
  </si>
  <si>
    <t>1/32</t>
  </si>
  <si>
    <t>1/64</t>
  </si>
  <si>
    <r>
      <t>u</t>
    </r>
    <r>
      <rPr>
        <b/>
        <i/>
        <vertAlign val="subscript"/>
        <sz val="9"/>
        <rFont val="Arial"/>
        <family val="2"/>
      </rPr>
      <t>s</t>
    </r>
  </si>
  <si>
    <r>
      <t>s</t>
    </r>
    <r>
      <rPr>
        <b/>
        <i/>
        <vertAlign val="subscript"/>
        <sz val="9"/>
        <rFont val="Arial"/>
        <family val="2"/>
      </rPr>
      <t>p</t>
    </r>
  </si>
  <si>
    <r>
      <t>u</t>
    </r>
    <r>
      <rPr>
        <b/>
        <i/>
        <vertAlign val="subscript"/>
        <sz val="9"/>
        <rFont val="Arial"/>
        <family val="2"/>
      </rPr>
      <t>o</t>
    </r>
  </si>
  <si>
    <r>
      <t>u</t>
    </r>
    <r>
      <rPr>
        <b/>
        <i/>
        <vertAlign val="subscript"/>
        <sz val="9"/>
        <rFont val="Arial"/>
        <family val="2"/>
      </rPr>
      <t>c</t>
    </r>
  </si>
  <si>
    <t>Specify variable source.</t>
  </si>
  <si>
    <t>kg</t>
  </si>
  <si>
    <t>g</t>
  </si>
  <si>
    <t>mg</t>
  </si>
  <si>
    <t>gal</t>
  </si>
  <si>
    <t>Std Used</t>
  </si>
  <si>
    <t>L</t>
  </si>
  <si>
    <t>Qt</t>
  </si>
  <si>
    <t>Pt</t>
  </si>
  <si>
    <t>F</t>
  </si>
  <si>
    <t>5 000 kg</t>
  </si>
  <si>
    <t>25 000</t>
  </si>
  <si>
    <t>80 000</t>
  </si>
  <si>
    <t>250 000</t>
  </si>
  <si>
    <t>800 000</t>
  </si>
  <si>
    <t>2 500 000</t>
  </si>
  <si>
    <t>100 000</t>
  </si>
  <si>
    <t>500 000</t>
  </si>
  <si>
    <t>3 000 kg</t>
  </si>
  <si>
    <t>300 000</t>
  </si>
  <si>
    <t>2 000 kg</t>
  </si>
  <si>
    <t>10 000</t>
  </si>
  <si>
    <t>30 000</t>
  </si>
  <si>
    <t>1 000 000</t>
  </si>
  <si>
    <t>200 000</t>
  </si>
  <si>
    <t xml:space="preserve">1 000 kg </t>
  </si>
  <si>
    <t>1 600</t>
  </si>
  <si>
    <t>5 000</t>
  </si>
  <si>
    <t>16 000</t>
  </si>
  <si>
    <t>50 000</t>
  </si>
  <si>
    <t>160 000</t>
  </si>
  <si>
    <t>20 000</t>
  </si>
  <si>
    <t>500 kg</t>
  </si>
  <si>
    <t>2 500</t>
  </si>
  <si>
    <t>8 000</t>
  </si>
  <si>
    <t>300 kg</t>
  </si>
  <si>
    <t>200 kg</t>
  </si>
  <si>
    <t>1 000</t>
  </si>
  <si>
    <t>3 000</t>
  </si>
  <si>
    <t>100 kg</t>
  </si>
  <si>
    <t>2 000</t>
  </si>
  <si>
    <t>50 kg</t>
  </si>
  <si>
    <t xml:space="preserve">  8 000</t>
  </si>
  <si>
    <t>30 kg</t>
  </si>
  <si>
    <t>25 kg</t>
  </si>
  <si>
    <t>20 kg</t>
  </si>
  <si>
    <t xml:space="preserve">  3 000</t>
  </si>
  <si>
    <t>10 kg</t>
  </si>
  <si>
    <t xml:space="preserve">  1 600</t>
  </si>
  <si>
    <t>5 kg</t>
  </si>
  <si>
    <t>3 kg</t>
  </si>
  <si>
    <t>2 kg</t>
  </si>
  <si>
    <t>1 kg</t>
  </si>
  <si>
    <t>500 g</t>
  </si>
  <si>
    <t>300 g</t>
  </si>
  <si>
    <t>200 g</t>
  </si>
  <si>
    <t>100 g</t>
  </si>
  <si>
    <t>50 g</t>
  </si>
  <si>
    <t>30 g</t>
  </si>
  <si>
    <t>20 g</t>
  </si>
  <si>
    <t>10 g</t>
  </si>
  <si>
    <t>5 g</t>
  </si>
  <si>
    <t>3 g</t>
  </si>
  <si>
    <t>2 g</t>
  </si>
  <si>
    <t>1 g</t>
  </si>
  <si>
    <t>500 mg</t>
  </si>
  <si>
    <t>300 mg</t>
  </si>
  <si>
    <t>200 mg</t>
  </si>
  <si>
    <t>100 mg</t>
  </si>
  <si>
    <t>50 mg</t>
  </si>
  <si>
    <t>30 mg</t>
  </si>
  <si>
    <t>20 mg</t>
  </si>
  <si>
    <t>10 mg</t>
  </si>
  <si>
    <t>5 mg</t>
  </si>
  <si>
    <t>3 mg</t>
  </si>
  <si>
    <t>2 mg</t>
  </si>
  <si>
    <t>1 mg</t>
  </si>
  <si>
    <t>ft</t>
  </si>
  <si>
    <t>in</t>
  </si>
  <si>
    <t>LPG</t>
  </si>
  <si>
    <t>SVP</t>
  </si>
  <si>
    <t>Rigid Rule</t>
  </si>
  <si>
    <t>Tape or Bench</t>
  </si>
  <si>
    <t>Weight Carts</t>
  </si>
  <si>
    <t>Wheel Load Weighers</t>
  </si>
  <si>
    <t>m</t>
  </si>
  <si>
    <t>cm</t>
  </si>
  <si>
    <r>
      <t>°</t>
    </r>
    <r>
      <rPr>
        <sz val="9"/>
        <rFont val="Arial"/>
        <family val="2"/>
      </rPr>
      <t>C</t>
    </r>
  </si>
  <si>
    <t>°F</t>
  </si>
  <si>
    <t>200 to 250</t>
  </si>
  <si>
    <t>150 to 200</t>
  </si>
  <si>
    <t>100 to 150</t>
  </si>
  <si>
    <t>50 to 100</t>
  </si>
  <si>
    <t>Ice Point</t>
  </si>
  <si>
    <t>1 to 20</t>
  </si>
  <si>
    <t>20 to 50</t>
  </si>
  <si>
    <t>120 to 212</t>
  </si>
  <si>
    <t>68 to 120</t>
  </si>
  <si>
    <t>1 to 68</t>
  </si>
  <si>
    <t>212 to 250</t>
  </si>
  <si>
    <t>250 to 300</t>
  </si>
  <si>
    <t>300 to 350</t>
  </si>
  <si>
    <t>350 to 400</t>
  </si>
  <si>
    <t>Timing Devices</t>
  </si>
  <si>
    <t>Frequency, Tuning Forks</t>
  </si>
  <si>
    <t>h</t>
  </si>
  <si>
    <t>Hz</t>
  </si>
  <si>
    <t>mph</t>
  </si>
  <si>
    <t>TOLERANCES FOR GLASSWARE</t>
  </si>
  <si>
    <t>US PHARMACOPEIA</t>
  </si>
  <si>
    <t>NNN-C-940B</t>
  </si>
  <si>
    <t>NNN-B0--789a</t>
  </si>
  <si>
    <t>NNN-P-395C</t>
  </si>
  <si>
    <t>NNN-P-00350b</t>
  </si>
  <si>
    <t>OIML R 4 (Edition 1972)</t>
  </si>
  <si>
    <t>ISO 1042:1998 (E)</t>
  </si>
  <si>
    <t>OIML R 41 
(Edition 1981)</t>
  </si>
  <si>
    <t>ISO/DIS 385</t>
  </si>
  <si>
    <t>OIML R 43 
(Edition 1981)</t>
  </si>
  <si>
    <t>ISO/DIS 4788</t>
  </si>
  <si>
    <t>OIML R 40
Edition 1981</t>
  </si>
  <si>
    <t>ISO/WD 835</t>
  </si>
  <si>
    <t>OIML D 26
1999</t>
  </si>
  <si>
    <t>NBS 602
1963 Ed</t>
  </si>
  <si>
    <t>HB 105-2
1996 Ed</t>
  </si>
  <si>
    <t>ASTM 
E 237</t>
  </si>
  <si>
    <t>ASTM
E 287</t>
  </si>
  <si>
    <t>ASTM
E 288</t>
  </si>
  <si>
    <t>ASTM    E 193</t>
  </si>
  <si>
    <t>ASTM
E 1293</t>
  </si>
  <si>
    <t>Capacity
(ml)</t>
  </si>
  <si>
    <t>Chapter 31
(Volumetric Apparatus)</t>
  </si>
  <si>
    <t>Table I
(Graduated Cylinders)</t>
  </si>
  <si>
    <t>Table I
(Burets)</t>
  </si>
  <si>
    <t>Table II
(Burets)</t>
  </si>
  <si>
    <t>Table I</t>
  </si>
  <si>
    <t>Table II</t>
  </si>
  <si>
    <t>Table I
(Pipets)</t>
  </si>
  <si>
    <t>(One-mark
Volumetric Flasks)</t>
  </si>
  <si>
    <t>Table 1
(One-mark Narrow-necked
Volumetric Flasks)</t>
  </si>
  <si>
    <t>Table 2
(One-mark Wide-necked
Volumetric Flasks)</t>
  </si>
  <si>
    <t>(Burette)</t>
  </si>
  <si>
    <t>Table 1
(Burettes)</t>
  </si>
  <si>
    <t>(Standard 
Graduated Flasks)</t>
  </si>
  <si>
    <t>Table 1
(Cylinders)</t>
  </si>
  <si>
    <t>Table 1
(Pipettes)</t>
  </si>
  <si>
    <t>Table 9</t>
  </si>
  <si>
    <t>Table 10</t>
  </si>
  <si>
    <t>Table 11</t>
  </si>
  <si>
    <t>Table 12</t>
  </si>
  <si>
    <t>Table 1</t>
  </si>
  <si>
    <t>Table 1
(Volumetric Flask)</t>
  </si>
  <si>
    <t>Table 1
(Buret)</t>
  </si>
  <si>
    <t>Volumetric
Flasks</t>
  </si>
  <si>
    <t>Transfer
Pipets</t>
  </si>
  <si>
    <t>Burets</t>
  </si>
  <si>
    <t>Class A</t>
  </si>
  <si>
    <t>Class B</t>
  </si>
  <si>
    <t>Type A</t>
  </si>
  <si>
    <t>Type B</t>
  </si>
  <si>
    <t>Automatic
Pipettes</t>
  </si>
  <si>
    <t>Transfer 
Pipets</t>
  </si>
  <si>
    <t>Measuring Pipets</t>
  </si>
  <si>
    <t>Cylindrical
Graduates</t>
  </si>
  <si>
    <t>Cylinder</t>
  </si>
  <si>
    <t>Flask</t>
  </si>
  <si>
    <t>Style I</t>
  </si>
  <si>
    <t>Style II</t>
  </si>
  <si>
    <t>0.1 (x 0.01)</t>
  </si>
  <si>
    <t>0.2 (x 0.01)</t>
  </si>
  <si>
    <t>Above 0.4</t>
  </si>
  <si>
    <t>0.5 (x 0.01)</t>
  </si>
  <si>
    <t>1 (x 0.01)</t>
  </si>
  <si>
    <t>1 (x 0.1)</t>
  </si>
  <si>
    <t>2 (x 0.01)</t>
  </si>
  <si>
    <t>2 (x 0.02)</t>
  </si>
  <si>
    <t>2 (x 0.1)</t>
  </si>
  <si>
    <t>5 (x 0.01)</t>
  </si>
  <si>
    <t>5 (x 0.02)</t>
  </si>
  <si>
    <t>5 (x 0.05)</t>
  </si>
  <si>
    <t>5 (x 0.1)</t>
  </si>
  <si>
    <t>5 (x 0.5)</t>
  </si>
  <si>
    <t>10 (x 0.02)</t>
  </si>
  <si>
    <t>10 (x 0.05)</t>
  </si>
  <si>
    <t>10 (x 0.1)</t>
  </si>
  <si>
    <t>10 (x 0.2)</t>
  </si>
  <si>
    <t>10 (x 1.0)</t>
  </si>
  <si>
    <t>20 (x 0.1)</t>
  </si>
  <si>
    <t>25 (x 0.05)</t>
  </si>
  <si>
    <t>25 (x 0.10)</t>
  </si>
  <si>
    <t>25 (x 0.2)</t>
  </si>
  <si>
    <t>25 (x 0.5)</t>
  </si>
  <si>
    <t>25 (x 1.0)</t>
  </si>
  <si>
    <t>50 (x 0.10)</t>
  </si>
  <si>
    <t>50 (x 0.2)</t>
  </si>
  <si>
    <t xml:space="preserve"> 50 (x 1.0)</t>
  </si>
  <si>
    <t>50 (x 2.0)</t>
  </si>
  <si>
    <t>100 (x 0.20)</t>
  </si>
  <si>
    <t>100 (x 0.5)</t>
  </si>
  <si>
    <t>100 (x 1.0)</t>
  </si>
  <si>
    <t>100 (x 2.0)</t>
  </si>
  <si>
    <t>200 (x 0.5)</t>
  </si>
  <si>
    <t>250 (x 0.5)</t>
  </si>
  <si>
    <t>250 (x 1.0)</t>
  </si>
  <si>
    <t>250 (x 2.0)</t>
  </si>
  <si>
    <t>250 (x 5.0)</t>
  </si>
  <si>
    <t>500 (x 1.0)</t>
  </si>
  <si>
    <t>500 (x 5.0)</t>
  </si>
  <si>
    <t>500 (x 10.0)</t>
  </si>
  <si>
    <t>1 000 (x 1.0)</t>
  </si>
  <si>
    <t>1 000 (x 2.0)</t>
  </si>
  <si>
    <t>1 000 (x 10.0)</t>
  </si>
  <si>
    <t>1 000 (x 20.0)</t>
  </si>
  <si>
    <t>1 000 (or 1 L)</t>
  </si>
  <si>
    <t>2 000 (x 2.0)</t>
  </si>
  <si>
    <t>2 000 (x 5.0)</t>
  </si>
  <si>
    <t>2 000 (x 20.0)</t>
  </si>
  <si>
    <t>2 000 (x 50.0)</t>
  </si>
  <si>
    <t>2 000 (or 2 L)</t>
  </si>
  <si>
    <t>Above 2 000</t>
  </si>
  <si>
    <t>1 part in 4 000</t>
  </si>
  <si>
    <t>2 500 (or 2.5 L)</t>
  </si>
  <si>
    <t>5 000 (x 5.0)</t>
  </si>
  <si>
    <t>5 000 (x 10.0)</t>
  </si>
  <si>
    <t>5 000 (or 5 L)</t>
  </si>
  <si>
    <t>10 000 (x 10.0)</t>
  </si>
  <si>
    <t>10 000 (x 20.0)</t>
  </si>
  <si>
    <t>10 000 (or 10 L)</t>
  </si>
  <si>
    <t>25 000 (x 2.0)</t>
  </si>
  <si>
    <t>25 000 (x 5.0)</t>
  </si>
  <si>
    <r>
      <t>1</t>
    </r>
    <r>
      <rPr>
        <sz val="10"/>
        <rFont val="Arial"/>
        <family val="2"/>
      </rPr>
      <t xml:space="preserve"> Serialized or Nonserialized - precision</t>
    </r>
  </si>
  <si>
    <r>
      <t>2</t>
    </r>
    <r>
      <rPr>
        <sz val="10"/>
        <rFont val="Arial"/>
        <family val="2"/>
      </rPr>
      <t xml:space="preserve"> General purpose</t>
    </r>
  </si>
  <si>
    <r>
      <t>Table 2</t>
    </r>
    <r>
      <rPr>
        <vertAlign val="superscript"/>
        <sz val="10"/>
        <rFont val="Arial"/>
        <family val="2"/>
      </rPr>
      <t xml:space="preserve">3
</t>
    </r>
    <r>
      <rPr>
        <sz val="10"/>
        <rFont val="Arial"/>
        <family val="2"/>
      </rPr>
      <t>(Cylinders)</t>
    </r>
  </si>
  <si>
    <r>
      <t>Table 4</t>
    </r>
    <r>
      <rPr>
        <vertAlign val="superscript"/>
        <sz val="10"/>
        <rFont val="Arial"/>
        <family val="2"/>
      </rPr>
      <t>4</t>
    </r>
    <r>
      <rPr>
        <sz val="10"/>
        <rFont val="Arial"/>
        <family val="2"/>
      </rPr>
      <t xml:space="preserve">
(Centrifuge
Tube)</t>
    </r>
  </si>
  <si>
    <r>
      <t>Class A</t>
    </r>
    <r>
      <rPr>
        <vertAlign val="superscript"/>
        <sz val="10"/>
        <rFont val="Arial"/>
        <family val="2"/>
      </rPr>
      <t>1</t>
    </r>
  </si>
  <si>
    <r>
      <t>Class B</t>
    </r>
    <r>
      <rPr>
        <vertAlign val="superscript"/>
        <sz val="10"/>
        <rFont val="Arial"/>
        <family val="2"/>
      </rPr>
      <t>2</t>
    </r>
  </si>
  <si>
    <r>
      <t>Class A</t>
    </r>
    <r>
      <rPr>
        <vertAlign val="superscript"/>
        <sz val="10"/>
        <rFont val="Arial"/>
        <family val="2"/>
      </rPr>
      <t>1</t>
    </r>
    <r>
      <rPr>
        <sz val="10"/>
        <rFont val="Arial"/>
        <family val="2"/>
      </rPr>
      <t xml:space="preserve"> 
&amp; AS</t>
    </r>
    <r>
      <rPr>
        <vertAlign val="superscript"/>
        <sz val="10"/>
        <rFont val="Arial"/>
        <family val="2"/>
      </rPr>
      <t>1</t>
    </r>
  </si>
  <si>
    <r>
      <t>Class A 
&amp; AS</t>
    </r>
    <r>
      <rPr>
        <vertAlign val="superscript"/>
        <sz val="10"/>
        <rFont val="Arial"/>
        <family val="2"/>
      </rPr>
      <t>1</t>
    </r>
  </si>
  <si>
    <r>
      <t>3</t>
    </r>
    <r>
      <rPr>
        <sz val="10"/>
        <rFont val="Arial"/>
        <family val="2"/>
      </rPr>
      <t xml:space="preserve"> Corresponds to accuracy Class B in ISO 384</t>
    </r>
  </si>
  <si>
    <r>
      <t xml:space="preserve">4 </t>
    </r>
    <r>
      <rPr>
        <sz val="10"/>
        <rFont val="Arial"/>
        <family val="2"/>
      </rPr>
      <t>Centrifuge Tube, Conical Bottom, Stoppered &amp; Graduated</t>
    </r>
  </si>
  <si>
    <t>Tolerance</t>
  </si>
  <si>
    <r>
      <t>P</t>
    </r>
    <r>
      <rPr>
        <b/>
        <i/>
        <vertAlign val="subscript"/>
        <sz val="9"/>
        <rFont val="Arial"/>
        <family val="2"/>
      </rPr>
      <t>n</t>
    </r>
  </si>
  <si>
    <t>Class</t>
  </si>
  <si>
    <r>
      <t>E</t>
    </r>
    <r>
      <rPr>
        <b/>
        <vertAlign val="subscript"/>
        <sz val="9"/>
        <rFont val="Verdana"/>
        <family val="2"/>
      </rPr>
      <t>1</t>
    </r>
  </si>
  <si>
    <r>
      <t>E</t>
    </r>
    <r>
      <rPr>
        <b/>
        <vertAlign val="subscript"/>
        <sz val="9"/>
        <rFont val="Verdana"/>
        <family val="2"/>
      </rPr>
      <t>2</t>
    </r>
  </si>
  <si>
    <r>
      <t>F</t>
    </r>
    <r>
      <rPr>
        <b/>
        <vertAlign val="subscript"/>
        <sz val="9"/>
        <rFont val="Verdana"/>
        <family val="2"/>
      </rPr>
      <t>1</t>
    </r>
  </si>
  <si>
    <r>
      <t>F</t>
    </r>
    <r>
      <rPr>
        <b/>
        <vertAlign val="subscript"/>
        <sz val="9"/>
        <rFont val="Verdana"/>
        <family val="2"/>
      </rPr>
      <t>2</t>
    </r>
  </si>
  <si>
    <t>Instrument</t>
  </si>
  <si>
    <t>105-8</t>
  </si>
  <si>
    <t>105-1</t>
  </si>
  <si>
    <t>Use 105-8</t>
  </si>
  <si>
    <t>Use HB 44, Class IIIL Scales</t>
  </si>
  <si>
    <t>HB 44, IIIL</t>
  </si>
  <si>
    <t>Use ASTM Class 0 or 1, OIML E1 or E2.</t>
  </si>
  <si>
    <t>HB 105-3, 105-7, 105-2, ASTM</t>
  </si>
  <si>
    <t>HB 44</t>
  </si>
  <si>
    <t>105-6, HB 44, ASTM</t>
  </si>
  <si>
    <t>HB 44, 105-5, SP 960</t>
  </si>
  <si>
    <t>Std</t>
  </si>
  <si>
    <t>Process</t>
  </si>
  <si>
    <t>Drift</t>
  </si>
  <si>
    <t>Sensitivity</t>
  </si>
  <si>
    <t>Bias</t>
  </si>
  <si>
    <t>Other</t>
  </si>
  <si>
    <t>d.f.</t>
  </si>
  <si>
    <r>
      <t>u</t>
    </r>
    <r>
      <rPr>
        <b/>
        <i/>
        <vertAlign val="subscript"/>
        <sz val="9"/>
        <rFont val="Arial"/>
        <family val="2"/>
      </rPr>
      <t>s</t>
    </r>
  </si>
  <si>
    <r>
      <t>s</t>
    </r>
    <r>
      <rPr>
        <b/>
        <i/>
        <vertAlign val="subscript"/>
        <sz val="9"/>
        <rFont val="Arial"/>
        <family val="2"/>
      </rPr>
      <t>p</t>
    </r>
  </si>
  <si>
    <r>
      <t>u</t>
    </r>
    <r>
      <rPr>
        <b/>
        <i/>
        <vertAlign val="subscript"/>
        <sz val="9"/>
        <rFont val="Arial"/>
        <family val="2"/>
      </rPr>
      <t>bias</t>
    </r>
  </si>
  <si>
    <r>
      <t>u</t>
    </r>
    <r>
      <rPr>
        <b/>
        <i/>
        <vertAlign val="subscript"/>
        <sz val="9"/>
        <rFont val="Arial"/>
        <family val="2"/>
      </rPr>
      <t>o</t>
    </r>
  </si>
  <si>
    <r>
      <t>u</t>
    </r>
    <r>
      <rPr>
        <b/>
        <i/>
        <vertAlign val="subscript"/>
        <sz val="9"/>
        <rFont val="Arial"/>
        <family val="2"/>
      </rPr>
      <t>c</t>
    </r>
  </si>
  <si>
    <t>Comments (Balance, Modifications, Action Items)</t>
  </si>
  <si>
    <r>
      <t>u</t>
    </r>
    <r>
      <rPr>
        <b/>
        <i/>
        <vertAlign val="subscript"/>
        <sz val="9"/>
        <rFont val="Arial"/>
        <family val="2"/>
      </rPr>
      <t>drift max</t>
    </r>
  </si>
  <si>
    <r>
      <t>u</t>
    </r>
    <r>
      <rPr>
        <b/>
        <i/>
        <vertAlign val="subscript"/>
        <sz val="9"/>
        <rFont val="Arial"/>
        <family val="2"/>
      </rPr>
      <t>sens max</t>
    </r>
  </si>
  <si>
    <t>000</t>
  </si>
  <si>
    <t>00</t>
  </si>
  <si>
    <t>0</t>
  </si>
  <si>
    <t>Maximum Permissible Errors for Weights  (± in mg)</t>
  </si>
  <si>
    <t>OIML (R111-04)</t>
  </si>
  <si>
    <t>NIST (90)</t>
  </si>
  <si>
    <r>
      <t>M</t>
    </r>
    <r>
      <rPr>
        <b/>
        <vertAlign val="subscript"/>
        <sz val="9"/>
        <rFont val="Verdana"/>
        <family val="2"/>
      </rPr>
      <t>1</t>
    </r>
  </si>
  <si>
    <r>
      <t>M</t>
    </r>
    <r>
      <rPr>
        <b/>
        <vertAlign val="subscript"/>
        <sz val="9"/>
        <rFont val="Verdana"/>
        <family val="2"/>
      </rPr>
      <t>2</t>
    </r>
  </si>
  <si>
    <r>
      <t>M</t>
    </r>
    <r>
      <rPr>
        <b/>
        <vertAlign val="subscript"/>
        <sz val="9"/>
        <rFont val="Verdana"/>
        <family val="2"/>
      </rPr>
      <t>3</t>
    </r>
  </si>
  <si>
    <r>
      <t>M</t>
    </r>
    <r>
      <rPr>
        <b/>
        <vertAlign val="subscript"/>
        <sz val="9"/>
        <rFont val="Verdana"/>
        <family val="2"/>
      </rPr>
      <t>1-2</t>
    </r>
  </si>
  <si>
    <r>
      <t>M</t>
    </r>
    <r>
      <rPr>
        <b/>
        <vertAlign val="subscript"/>
        <sz val="9"/>
        <rFont val="Verdana"/>
        <family val="2"/>
      </rPr>
      <t>2-3</t>
    </r>
  </si>
  <si>
    <t>Mass Echelon III</t>
  </si>
  <si>
    <t>Use ASTM Class 2 or 3, OIML F1 or F2.Update if not as in template.</t>
  </si>
  <si>
    <t>Mass Echelon II</t>
  </si>
  <si>
    <t>Density/Buoyancy</t>
  </si>
  <si>
    <r>
      <t>u</t>
    </r>
    <r>
      <rPr>
        <b/>
        <i/>
        <vertAlign val="subscript"/>
        <sz val="9"/>
        <rFont val="Arial"/>
        <family val="2"/>
      </rPr>
      <t>bc</t>
    </r>
  </si>
  <si>
    <t>Mass Echelon I</t>
  </si>
  <si>
    <r>
      <t>Use 105-1, or OIML M</t>
    </r>
    <r>
      <rPr>
        <i/>
        <vertAlign val="subscript"/>
        <sz val="9"/>
        <rFont val="Arial"/>
        <family val="2"/>
      </rPr>
      <t>1</t>
    </r>
    <r>
      <rPr>
        <i/>
        <sz val="9"/>
        <rFont val="Arial"/>
        <family val="2"/>
      </rPr>
      <t>, M</t>
    </r>
    <r>
      <rPr>
        <i/>
        <vertAlign val="subscript"/>
        <sz val="9"/>
        <rFont val="Arial"/>
        <family val="2"/>
      </rPr>
      <t>2</t>
    </r>
    <r>
      <rPr>
        <i/>
        <sz val="9"/>
        <rFont val="Arial"/>
        <family val="2"/>
      </rPr>
      <t>, M</t>
    </r>
    <r>
      <rPr>
        <i/>
        <vertAlign val="subscript"/>
        <sz val="9"/>
        <rFont val="Arial"/>
        <family val="2"/>
      </rPr>
      <t>3</t>
    </r>
    <r>
      <rPr>
        <i/>
        <sz val="9"/>
        <rFont val="Arial"/>
        <family val="2"/>
      </rPr>
      <t>, or ASTM 4, 5, or 6. Update if not as in template.</t>
    </r>
  </si>
  <si>
    <r>
      <t>M</t>
    </r>
    <r>
      <rPr>
        <b/>
        <vertAlign val="subscript"/>
        <sz val="9"/>
        <rFont val="Arial"/>
        <family val="2"/>
      </rPr>
      <t>3</t>
    </r>
  </si>
  <si>
    <t>MABC</t>
  </si>
  <si>
    <r>
      <t>F</t>
    </r>
    <r>
      <rPr>
        <b/>
        <vertAlign val="subscript"/>
        <sz val="9"/>
        <rFont val="Arial"/>
        <family val="2"/>
      </rPr>
      <t>2</t>
    </r>
  </si>
  <si>
    <r>
      <t>E</t>
    </r>
    <r>
      <rPr>
        <b/>
        <vertAlign val="subscript"/>
        <sz val="9"/>
        <rFont val="Arial"/>
        <family val="2"/>
      </rPr>
      <t>1</t>
    </r>
  </si>
  <si>
    <r>
      <t>Use ASTM Class 0 or 1, OIML E</t>
    </r>
    <r>
      <rPr>
        <i/>
        <vertAlign val="subscript"/>
        <sz val="9"/>
        <rFont val="Arial"/>
        <family val="2"/>
      </rPr>
      <t>1</t>
    </r>
    <r>
      <rPr>
        <i/>
        <sz val="9"/>
        <rFont val="Arial"/>
        <family val="2"/>
      </rPr>
      <t xml:space="preserve"> or E</t>
    </r>
    <r>
      <rPr>
        <i/>
        <vertAlign val="subscript"/>
        <sz val="9"/>
        <rFont val="Arial"/>
        <family val="2"/>
      </rPr>
      <t>2</t>
    </r>
    <r>
      <rPr>
        <i/>
        <sz val="9"/>
        <rFont val="Arial"/>
        <family val="2"/>
      </rPr>
      <t>.</t>
    </r>
  </si>
  <si>
    <t>Wheel load weighers and weight carts</t>
  </si>
  <si>
    <t>14 or 26</t>
  </si>
  <si>
    <t>Gravimetric Calibrations</t>
  </si>
  <si>
    <t>Volume Transfer</t>
  </si>
  <si>
    <t>21 and 31</t>
  </si>
  <si>
    <t>HB 105-4</t>
  </si>
  <si>
    <t>24 or 22</t>
  </si>
  <si>
    <t>Time and Frequency</t>
  </si>
  <si>
    <t>Disclaimer</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</si>
  <si>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</si>
  <si>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</si>
  <si>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Technical Assessment</t>
  </si>
  <si>
    <t>This form is completed for each software file used in the laboratory.  The form may be added as a tab/worksheet to a file/workbook or may be maintained in a separate electronic/paper file/location in the laboratory.</t>
  </si>
  <si>
    <t>This form is part of the Procedure for Software Verification and Validation from the NIST Office of Weights and Measures.</t>
  </si>
  <si>
    <t>Codes</t>
  </si>
  <si>
    <t>Assessment</t>
  </si>
  <si>
    <t>Pass/Fail</t>
  </si>
  <si>
    <t>Objective Evidence and Observations</t>
  </si>
  <si>
    <t>A. Software Inspection</t>
  </si>
  <si>
    <t>Spreadsheet is clear and makes sense</t>
  </si>
  <si>
    <t xml:space="preserve"> </t>
  </si>
  <si>
    <t xml:space="preserve">There are instructions for use </t>
  </si>
  <si>
    <t>Instructions and data input appear on the visible portion of the first worksheet</t>
  </si>
  <si>
    <t>Data-entry fields are labeled and color coded (it is recommended to avoid red and green)</t>
  </si>
  <si>
    <t>The Standard Operating Procedure (SOP) used is clearly specified</t>
  </si>
  <si>
    <t>The number of digits to be rounded to is specified</t>
  </si>
  <si>
    <t>The user is warned/notified whenever data-entry fields are left blank</t>
  </si>
  <si>
    <t>Data-entry fields are “blank” when opened, preventing loss of old data and ensuring that old data is not used with the current calculations</t>
  </si>
  <si>
    <t>The software opens at the right location within the file</t>
  </si>
  <si>
    <t>Unused fields/cells are locked</t>
  </si>
  <si>
    <t>Rows/columns that the operator need not see are hidden</t>
  </si>
  <si>
    <t>Unused sheets are removed</t>
  </si>
  <si>
    <t>Worksheets are named appropriately</t>
  </si>
  <si>
    <t>B. Mathematical Specification</t>
  </si>
  <si>
    <t>The correct SOP is used</t>
  </si>
  <si>
    <t>The formulae and methods chosen from that SOP are specified</t>
  </si>
  <si>
    <t>Sources and references for formulae are specified</t>
  </si>
  <si>
    <t>The chosen SOP, its methods, and its formulae, are appropriate to the level of precision/uncertainty</t>
  </si>
  <si>
    <t>C. Code review</t>
  </si>
  <si>
    <t>The formulae in the fields exactly match the SOP</t>
  </si>
  <si>
    <t>Repeated calculations appropriately reference the correct cells</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</si>
  <si>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</si>
  <si>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</si>
  <si>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</si>
  <si>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</si>
  <si>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Fields, therefore their content, are categorized as “Number” and not “General” when appropriate, and vice versa</t>
  </si>
  <si>
    <t>“Number” cells are locked to a limited number of decimal places; this limit is appropriate to the values being used</t>
  </si>
  <si>
    <t>E. Component Testing</t>
  </si>
  <si>
    <t>Each macro used is functional</t>
  </si>
  <si>
    <t>Each command/button is functional</t>
  </si>
  <si>
    <t>Combinations of interdependent macros are functional</t>
  </si>
  <si>
    <t>Plotted graphs are accurate</t>
  </si>
  <si>
    <t>Worksheets/reports print properly, if needed to</t>
  </si>
  <si>
    <t>Conditional (color and non-color) formatting is functional</t>
  </si>
  <si>
    <t>F. Numerical Reference</t>
  </si>
  <si>
    <t>Look-up tables and lists match the latest calibration report.</t>
  </si>
  <si>
    <t>Uncertainties match the latest Scope</t>
  </si>
  <si>
    <t>Values that reference another workbook or spreadsheet are dated</t>
  </si>
  <si>
    <t>When a master list’s date is updated, the file references (A) an old value, (B) a default value, (C) displays zero or (D) an error message, as desired by the user</t>
  </si>
  <si>
    <t>G. Embedded Data Evaluation</t>
  </si>
  <si>
    <t>Embedded data (conversion factors, reference values, etc) is correct</t>
  </si>
  <si>
    <t>The evaluation of the embedded data is dated and documented</t>
  </si>
  <si>
    <t>H. Back-to-Back Testing</t>
  </si>
  <si>
    <t>Newer spreadsheets and older spreadsheets agree down to the level of intermediate calculations; this evaluation is dated and documented</t>
  </si>
  <si>
    <t>I. Analysis With Out Computer Assistance</t>
  </si>
  <si>
    <t>Hand calculations agree with those generated by the spreadsheet, or if they disagree, the differences are significantly smaller than the reported uncertainty</t>
  </si>
  <si>
    <t>J. Security</t>
  </si>
  <si>
    <t>Equation and calculation cells are protected against inadvertent editing</t>
  </si>
  <si>
    <t>Cells are locked in place; they cannot be moved/dragged</t>
  </si>
  <si>
    <t>Confidentiality of passwords is appropriate</t>
  </si>
  <si>
    <t>Files are backed up automatically</t>
  </si>
  <si>
    <t>Additional back-up is available at alternate facilities</t>
  </si>
  <si>
    <t>Files on network drives cannot be accidentally deleted</t>
  </si>
  <si>
    <t>Owner</t>
  </si>
  <si>
    <t>NIST Office of Weights and Measures</t>
  </si>
  <si>
    <t>Tab</t>
  </si>
  <si>
    <t>Change</t>
  </si>
  <si>
    <t>Initials</t>
  </si>
  <si>
    <t>All</t>
  </si>
  <si>
    <t>Original Files</t>
  </si>
  <si>
    <t>GH</t>
  </si>
  <si>
    <t>Updated with more uncertainty component columns; added degrees of freedom, with automatic k value and Uncertainty value calculations and rounding to two significant digits.  Updated P(n) calculations.</t>
  </si>
  <si>
    <t>Measurement Parameter</t>
  </si>
  <si>
    <t>Range</t>
  </si>
  <si>
    <t>Uncertainties</t>
  </si>
  <si>
    <t>Advp Mass III'!A1</t>
  </si>
  <si>
    <t>Back to Lab Scope</t>
  </si>
  <si>
    <t>Mass, Echelon I, Metric</t>
  </si>
  <si>
    <t>Mass, Echelon I, Avdp</t>
  </si>
  <si>
    <t>Mass, Echelon II, Avdp</t>
  </si>
  <si>
    <t>Mass, Echelon III, Metric</t>
  </si>
  <si>
    <t>Mass, Echelon III, Avdp</t>
  </si>
  <si>
    <t>Mass, Echelon II, Metric</t>
  </si>
  <si>
    <t>Volume, Echelon I, Gravimetric</t>
  </si>
  <si>
    <t>Volume, Echelon II, Volume Transfer</t>
  </si>
  <si>
    <t>Volume, Echelon I, Gravimetric SVP</t>
  </si>
  <si>
    <t>Volume, Echelon II, Volume Transfer, LPG</t>
  </si>
  <si>
    <t>Length, Metric</t>
  </si>
  <si>
    <t>Length, US Customary</t>
  </si>
  <si>
    <t>Temperature</t>
  </si>
  <si>
    <t>Frequency (Tuning Forks)</t>
  </si>
  <si>
    <t>Time (Stopwatches)</t>
  </si>
  <si>
    <t>Metric Mass I'!A1</t>
  </si>
  <si>
    <t>Advp Mass I'!A1</t>
  </si>
  <si>
    <t>Metric Mass II'!A1</t>
  </si>
  <si>
    <t>Advp Mass II'!A1</t>
  </si>
  <si>
    <t>Metric Mass III'!A1</t>
  </si>
  <si>
    <t xml:space="preserve"> WheelLoad Weigher &amp; Wt Cart'!A1</t>
  </si>
  <si>
    <t>Gravimetric Volume I &amp; SVP'!A1</t>
  </si>
  <si>
    <t>Volume Transfer II'!A1</t>
  </si>
  <si>
    <t>Volume Transfer II LPG'!A1</t>
  </si>
  <si>
    <t>Length Metric'!A1</t>
  </si>
  <si>
    <t>Length US Cust'!A1</t>
  </si>
  <si>
    <t>Temperature!A1</t>
  </si>
  <si>
    <t>Time &amp; Frequency'!A1</t>
  </si>
  <si>
    <t>Mass, Echelon III, Weight Carts</t>
  </si>
  <si>
    <t>Mass, Echelon III, Wheelload Weighers</t>
  </si>
  <si>
    <t>Mass, Echelon III, Railroad Test Cars</t>
  </si>
  <si>
    <t>Measurement Result Units:</t>
  </si>
  <si>
    <t>Measurement Range and Parameter:</t>
  </si>
  <si>
    <t xml:space="preserve">Instructions: Fill in both "components" and "est unc in meas units" AND </t>
  </si>
  <si>
    <t>select "prob distribution" for complete calculations.</t>
  </si>
  <si>
    <t>Lists for Drop Downs and Lookups.  Do NOT Delete.</t>
  </si>
  <si>
    <t>Uncertainty Component Description</t>
  </si>
  <si>
    <t>Symbol</t>
  </si>
  <si>
    <t>Estimated
Uncertainty</t>
  </si>
  <si>
    <t>Type (A, B)</t>
  </si>
  <si>
    <t>Probability Distribution</t>
  </si>
  <si>
    <t>Divisor</t>
  </si>
  <si>
    <t>Relative Contribution (%)</t>
  </si>
  <si>
    <t>Explanation/Source/Notes</t>
  </si>
  <si>
    <t>For effective degrees of freedom calculation.</t>
  </si>
  <si>
    <t>Acceptable 
Units</t>
  </si>
  <si>
    <t>Description</t>
  </si>
  <si>
    <t>Type</t>
  </si>
  <si>
    <t>Probability</t>
  </si>
  <si>
    <t>A</t>
  </si>
  <si>
    <t>Normal, 1s</t>
  </si>
  <si>
    <t>blank</t>
  </si>
  <si>
    <t>B</t>
  </si>
  <si>
    <t>Normal, 2s</t>
  </si>
  <si>
    <t>µg</t>
  </si>
  <si>
    <t>microgram</t>
  </si>
  <si>
    <t>Normal, 3s</t>
  </si>
  <si>
    <t>milligram</t>
  </si>
  <si>
    <t>Norm@99%</t>
  </si>
  <si>
    <t>gram</t>
  </si>
  <si>
    <t>Rectangular</t>
  </si>
  <si>
    <t>kilogram</t>
  </si>
  <si>
    <t>Triangular</t>
  </si>
  <si>
    <t>micropound</t>
  </si>
  <si>
    <t>U-Shaped</t>
  </si>
  <si>
    <t>pound</t>
  </si>
  <si>
    <t>Rect 1/2</t>
  </si>
  <si>
    <t>inch</t>
  </si>
  <si>
    <r>
      <t>in</t>
    </r>
    <r>
      <rPr>
        <sz val="10"/>
        <rFont val="Verdana"/>
        <family val="2"/>
      </rPr>
      <t>²</t>
    </r>
  </si>
  <si>
    <t>square inch</t>
  </si>
  <si>
    <r>
      <t>in</t>
    </r>
    <r>
      <rPr>
        <sz val="10"/>
        <rFont val="Verdana"/>
        <family val="2"/>
      </rPr>
      <t>³</t>
    </r>
  </si>
  <si>
    <t>cubic inch</t>
  </si>
  <si>
    <t>pt</t>
  </si>
  <si>
    <t>pint</t>
  </si>
  <si>
    <t>qt</t>
  </si>
  <si>
    <t>quart</t>
  </si>
  <si>
    <t>gallon</t>
  </si>
  <si>
    <t>mL</t>
  </si>
  <si>
    <t>milliliter</t>
  </si>
  <si>
    <t>liter</t>
  </si>
  <si>
    <t>Min Degrees of Freedom</t>
  </si>
  <si>
    <t>ν</t>
  </si>
  <si>
    <t>nm</t>
  </si>
  <si>
    <t>nanometer</t>
  </si>
  <si>
    <t>Effective Degrees of Freedom</t>
  </si>
  <si>
    <r>
      <t>ν</t>
    </r>
    <r>
      <rPr>
        <i/>
        <vertAlign val="subscript"/>
        <sz val="10"/>
        <color theme="1"/>
        <rFont val="Times New Roman"/>
        <family val="1"/>
      </rPr>
      <t>eff</t>
    </r>
  </si>
  <si>
    <t>mm</t>
  </si>
  <si>
    <t>millimeter</t>
  </si>
  <si>
    <r>
      <t xml:space="preserve">Combined Uncertainty, </t>
    </r>
    <r>
      <rPr>
        <i/>
        <sz val="10"/>
        <color theme="1"/>
        <rFont val="Times New Roman"/>
        <family val="1"/>
      </rPr>
      <t>u</t>
    </r>
    <r>
      <rPr>
        <i/>
        <vertAlign val="subscript"/>
        <sz val="10"/>
        <color theme="1"/>
        <rFont val="Times New Roman"/>
        <family val="1"/>
      </rPr>
      <t>c</t>
    </r>
  </si>
  <si>
    <t>centimeter</t>
  </si>
  <si>
    <r>
      <t xml:space="preserve">Coverage factor, </t>
    </r>
    <r>
      <rPr>
        <i/>
        <sz val="10"/>
        <color theme="1"/>
        <rFont val="Times New Roman"/>
        <family val="1"/>
      </rPr>
      <t>k, uses effective degrees of  freedom</t>
    </r>
  </si>
  <si>
    <t>cm²</t>
  </si>
  <si>
    <t>square centimeter</t>
  </si>
  <si>
    <r>
      <t xml:space="preserve">Expanded Uncertainty, </t>
    </r>
    <r>
      <rPr>
        <i/>
        <sz val="10"/>
        <color theme="1"/>
        <rFont val="Times New Roman"/>
        <family val="1"/>
      </rPr>
      <t>U</t>
    </r>
  </si>
  <si>
    <t>cm³</t>
  </si>
  <si>
    <t>cubic centimeter</t>
  </si>
  <si>
    <t>Expanded Uncertainty, U, Rounded to 2 Significant Digits</t>
  </si>
  <si>
    <t>meter</t>
  </si>
  <si>
    <t>m²</t>
  </si>
  <si>
    <t>square meter</t>
  </si>
  <si>
    <t>m³</t>
  </si>
  <si>
    <t>cubic meter</t>
  </si>
  <si>
    <t>degrees Fahrenheit</t>
  </si>
  <si>
    <t>°C</t>
  </si>
  <si>
    <t>degrees Celcius</t>
  </si>
  <si>
    <t>K</t>
  </si>
  <si>
    <t>Kelvin</t>
  </si>
  <si>
    <t>fl dr</t>
  </si>
  <si>
    <t>fluid drams</t>
  </si>
  <si>
    <t>fl oz</t>
  </si>
  <si>
    <t>Fluid ounce(s)</t>
  </si>
  <si>
    <t>foot</t>
  </si>
  <si>
    <t>Pa</t>
  </si>
  <si>
    <t>Pascal</t>
  </si>
  <si>
    <t>kPa</t>
  </si>
  <si>
    <t>Kilopascal</t>
  </si>
  <si>
    <t>s</t>
  </si>
  <si>
    <t>second</t>
  </si>
  <si>
    <t>min</t>
  </si>
  <si>
    <t>minute</t>
  </si>
  <si>
    <t>hour</t>
  </si>
  <si>
    <t>Ampere</t>
  </si>
  <si>
    <t>C</t>
  </si>
  <si>
    <t>coulomb</t>
  </si>
  <si>
    <t>V</t>
  </si>
  <si>
    <t>volt</t>
  </si>
  <si>
    <t>J</t>
  </si>
  <si>
    <t>joule</t>
  </si>
  <si>
    <t>W</t>
  </si>
  <si>
    <t>watt</t>
  </si>
  <si>
    <t>hertz</t>
  </si>
  <si>
    <t>H</t>
  </si>
  <si>
    <t>henry</t>
  </si>
  <si>
    <t>farad</t>
  </si>
  <si>
    <t>Ω</t>
  </si>
  <si>
    <t>ohm</t>
  </si>
  <si>
    <t>S</t>
  </si>
  <si>
    <t>siemens</t>
  </si>
  <si>
    <t>Wb</t>
  </si>
  <si>
    <t>weber</t>
  </si>
  <si>
    <t>T</t>
  </si>
  <si>
    <t>tesla</t>
  </si>
  <si>
    <t>A/m</t>
  </si>
  <si>
    <t>Ampere per meter (magnetic field strength)</t>
  </si>
  <si>
    <t>cd</t>
  </si>
  <si>
    <t>candela</t>
  </si>
  <si>
    <t>lm</t>
  </si>
  <si>
    <t>lumen</t>
  </si>
  <si>
    <t>lx</t>
  </si>
  <si>
    <t>lux</t>
  </si>
  <si>
    <t>cd/m²</t>
  </si>
  <si>
    <t>candela per square meter</t>
  </si>
  <si>
    <t>rad</t>
  </si>
  <si>
    <t>radian</t>
  </si>
  <si>
    <t>kg/m³</t>
  </si>
  <si>
    <t>kilogram per cubic meter</t>
  </si>
  <si>
    <t>g/cm³</t>
  </si>
  <si>
    <t>grams per cubic centimeter</t>
  </si>
  <si>
    <t>kg/L</t>
  </si>
  <si>
    <t>kilograms per liter</t>
  </si>
  <si>
    <t>m/s</t>
  </si>
  <si>
    <t>meters per second</t>
  </si>
  <si>
    <t>km/h</t>
  </si>
  <si>
    <t>kilometers per hour</t>
  </si>
  <si>
    <t>m/s²</t>
  </si>
  <si>
    <t>meter per second squared</t>
  </si>
  <si>
    <r>
      <t>m</t>
    </r>
    <r>
      <rPr>
        <sz val="10"/>
        <rFont val="Verdana"/>
        <family val="2"/>
      </rPr>
      <t>²</t>
    </r>
    <r>
      <rPr>
        <sz val="10"/>
        <rFont val="Verdana"/>
        <family val="2"/>
      </rPr>
      <t>/s</t>
    </r>
  </si>
  <si>
    <t>meter squared per second</t>
  </si>
  <si>
    <t>NOTE: This page is a working section that can be used for calculating effective degrees of freedom.</t>
  </si>
  <si>
    <t xml:space="preserve">NOTE:  This section and values in this workbook need to match the Recognition Application!  </t>
  </si>
  <si>
    <t>Delete rows in this table and worksheets in this file that are NOT used.</t>
  </si>
  <si>
    <t>MH</t>
  </si>
  <si>
    <t>ASTM (E 617-18)</t>
  </si>
  <si>
    <t>Metric Mass Tolerance Tables</t>
  </si>
  <si>
    <t>Removed ASTM E617 MPE values to be compliant with copyright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</si>
</sst>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
  </numFmts>
  <fonts count="45" x14ac:knownFonts="1">
    <font>
      <sz val="10"/>
      <name val="Arial"/>
    </font>
    <font>
      <sz val="10"/>
      <name val="Arial"/>
      <family val="2"/>
    </font>
    <font>
      <sz val="8"/>
      <name val="Arial"/>
      <family val="2"/>
    </font>
    <font>
      <sz val="8"/>
      <color indexed="81"/>
      <name val="Tahoma"/>
      <family val="2"/>
    </font>
    <font>
      <b/>
      <sz val="8"/>
      <color indexed="81"/>
      <name val="Tahoma"/>
      <family val="2"/>
    </font>
    <font>
      <u/>
      <sz val="10"/>
      <color indexed="12"/>
      <name val="Arial"/>
      <family val="2"/>
    </font>
    <font>
      <b/>
      <sz val="9"/>
      <name val="Arial"/>
      <family val="2"/>
    </font>
    <font>
      <sz val="9"/>
      <name val="Arial"/>
      <family val="2"/>
    </font>
    <font>
      <b/>
      <i/>
      <sz val="9"/>
      <name val="Arial"/>
      <family val="2"/>
    </font>
    <font>
      <b/>
      <i/>
      <vertAlign val="subscript"/>
      <sz val="9"/>
      <name val="Arial"/>
      <family val="2"/>
    </font>
    <font>
      <sz val="9"/>
      <name val="Verdana"/>
      <family val="2"/>
    </font>
    <font>
      <b/>
      <sz val="9"/>
      <name val="Verdana"/>
      <family val="2"/>
    </font>
    <font>
      <b/>
      <sz val="9"/>
      <name val="Arial"/>
      <family val="2"/>
    </font>
    <font>
      <sz val="9"/>
      <color indexed="10"/>
      <name val="Arial"/>
      <family val="2"/>
    </font>
    <font>
      <sz val="9"/>
      <name val="Arial"/>
      <family val="2"/>
    </font>
    <font>
      <b/>
      <sz val="14"/>
      <name val="Arial"/>
      <family val="2"/>
    </font>
    <font>
      <vertAlign val="superscript"/>
      <sz val="10"/>
      <name val="Arial"/>
      <family val="2"/>
    </font>
    <font>
      <sz val="10"/>
      <name val="Arial"/>
      <family val="2"/>
    </font>
    <font>
      <b/>
      <vertAlign val="subscript"/>
      <sz val="9"/>
      <name val="Verdana"/>
      <family val="2"/>
    </font>
    <font>
      <i/>
      <sz val="9"/>
      <name val="Arial"/>
      <family val="2"/>
    </font>
    <font>
      <sz val="8"/>
      <name val="Arial"/>
      <family val="2"/>
    </font>
    <font>
      <b/>
      <i/>
      <sz val="9"/>
      <name val="Arial"/>
      <family val="2"/>
    </font>
    <font>
      <i/>
      <vertAlign val="subscript"/>
      <sz val="9"/>
      <name val="Arial"/>
      <family val="2"/>
    </font>
    <font>
      <b/>
      <vertAlign val="subscript"/>
      <sz val="9"/>
      <name val="Arial"/>
      <family val="2"/>
    </font>
    <font>
      <b/>
      <sz val="11"/>
      <color theme="1"/>
      <name val="Calibri"/>
      <family val="2"/>
      <scheme val="minor"/>
    </font>
    <font>
      <sz val="9"/>
      <color indexed="81"/>
      <name val="Tahoma"/>
      <family val="2"/>
    </font>
    <font>
      <b/>
      <sz val="9"/>
      <color indexed="81"/>
      <name val="Tahoma"/>
      <family val="2"/>
    </font>
    <font>
      <b/>
      <sz val="12"/>
      <color rgb="FFFF0000"/>
      <name val="Times New Roman"/>
      <family val="1"/>
    </font>
    <font>
      <sz val="12"/>
      <name val="Times New Roman"/>
      <family val="1"/>
    </font>
    <font>
      <b/>
      <sz val="11"/>
      <color rgb="FFFF0000"/>
      <name val="Calibri"/>
      <family val="2"/>
      <scheme val="minor"/>
    </font>
    <font>
      <b/>
      <sz val="12"/>
      <name val="Arial"/>
      <family val="2"/>
    </font>
    <font>
      <b/>
      <i/>
      <sz val="10"/>
      <color theme="4"/>
      <name val="Arial"/>
      <family val="2"/>
    </font>
    <font>
      <b/>
      <sz val="10"/>
      <name val="Arial"/>
      <family val="2"/>
    </font>
    <font>
      <i/>
      <sz val="10"/>
      <name val="Arial"/>
      <family val="2"/>
    </font>
    <font>
      <i/>
      <sz val="10"/>
      <color rgb="FFFF0000"/>
      <name val="Arial"/>
      <family val="2"/>
    </font>
    <font>
      <b/>
      <sz val="10"/>
      <color theme="1"/>
      <name val="Times New Roman"/>
      <family val="1"/>
    </font>
    <font>
      <sz val="10"/>
      <color theme="1"/>
      <name val="Times New Roman"/>
      <family val="1"/>
    </font>
    <font>
      <b/>
      <i/>
      <sz val="10"/>
      <color rgb="FFFF0000"/>
      <name val="Times New Roman"/>
      <family val="1"/>
    </font>
    <font>
      <b/>
      <i/>
      <sz val="10"/>
      <color theme="1"/>
      <name val="Times New Roman"/>
      <family val="1"/>
    </font>
    <font>
      <i/>
      <sz val="11"/>
      <color theme="1"/>
      <name val="Calibri"/>
      <family val="2"/>
      <scheme val="minor"/>
    </font>
    <font>
      <sz val="10"/>
      <name val="Verdana"/>
      <family val="2"/>
    </font>
    <font>
      <i/>
      <sz val="10"/>
      <color theme="1"/>
      <name val="Times New Roman"/>
      <family val="1"/>
    </font>
    <font>
      <i/>
      <vertAlign val="subscript"/>
      <sz val="10"/>
      <color theme="1"/>
      <name val="Times New Roman"/>
      <family val="1"/>
    </font>
    <font>
      <i/>
      <sz val="10"/>
      <color theme="1"/>
      <name val="Calibri"/>
      <family val="2"/>
      <scheme val="minor"/>
    </font>
    <font>
      <sz val="14"/>
      <color theme="1"/>
      <name val="Calibri"/>
      <family val="2"/>
      <scheme val="minor"/>
    </font>
  </fonts>
  <fills count="3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rgb="FFFFFF99"/>
        <bgColor indexed="64"/>
      </patternFill>
    </fill>
    <fill>
      <patternFill patternType="solid">
        <fgColor theme="0"/>
        <bgColor indexed="64"/>
      </patternFill>
    </fill>
    <fill>
      <gradientFill>
        <stop position="0">
          <color theme="0"/>
        </stop>
        <stop position="1">
          <color theme="2" tint="-0.25098422193060094"/>
        </stop>
      </gradientFill>
    </fill>
    <fill>
      <patternFill patternType="solid">
        <fgColor theme="2" tint="-9.9978637043366805E-2"/>
        <bgColor indexed="64"/>
      </patternFill>
    </fill>
    <fill>
      <gradientFill>
        <stop position="0">
          <color theme="0"/>
        </stop>
        <stop position="1">
          <color theme="4" tint="0.59999389629810485"/>
        </stop>
      </gradientFill>
    </fill>
    <fill>
      <patternFill patternType="solid">
        <fgColor theme="4" tint="0.79998168889431442"/>
        <bgColor indexed="64"/>
      </patternFill>
    </fill>
    <fill>
      <gradientFill>
        <stop position="0">
          <color theme="0"/>
        </stop>
        <stop position="1">
          <color theme="5" tint="0.59999389629810485"/>
        </stop>
      </gradientFill>
    </fill>
    <fill>
      <patternFill patternType="solid">
        <fgColor theme="5" tint="0.79998168889431442"/>
        <bgColor indexed="64"/>
      </patternFill>
    </fill>
    <fill>
      <gradientFill>
        <stop position="0">
          <color theme="0"/>
        </stop>
        <stop position="1">
          <color theme="6" tint="0.59999389629810485"/>
        </stop>
      </gradientFill>
    </fill>
    <fill>
      <patternFill patternType="solid">
        <fgColor theme="6" tint="0.79998168889431442"/>
        <bgColor indexed="64"/>
      </patternFill>
    </fill>
    <fill>
      <gradientFill>
        <stop position="0">
          <color theme="0"/>
        </stop>
        <stop position="1">
          <color theme="7" tint="0.59999389629810485"/>
        </stop>
      </gradientFill>
    </fill>
    <fill>
      <patternFill patternType="solid">
        <fgColor theme="7" tint="0.79998168889431442"/>
        <bgColor indexed="64"/>
      </patternFill>
    </fill>
    <fill>
      <gradientFill>
        <stop position="0">
          <color theme="0"/>
        </stop>
        <stop position="1">
          <color theme="8" tint="0.59999389629810485"/>
        </stop>
      </gradientFill>
    </fill>
    <fill>
      <patternFill patternType="solid">
        <fgColor theme="8" tint="0.79998168889431442"/>
        <bgColor indexed="64"/>
      </patternFill>
    </fill>
    <fill>
      <gradientFill>
        <stop position="0">
          <color theme="0"/>
        </stop>
        <stop position="1">
          <color theme="9" tint="0.59999389629810485"/>
        </stop>
      </gradientFill>
    </fill>
    <fill>
      <patternFill patternType="solid">
        <fgColor theme="9" tint="0.79998168889431442"/>
        <bgColor indexed="64"/>
      </patternFill>
    </fill>
    <fill>
      <gradientFill>
        <stop position="0">
          <color theme="0"/>
        </stop>
        <stop position="1">
          <color rgb="FFFF99FF"/>
        </stop>
      </gradientFill>
    </fill>
    <fill>
      <patternFill patternType="solid">
        <fgColor rgb="FFFFCCFF"/>
        <bgColor indexed="64"/>
      </patternFill>
    </fill>
    <fill>
      <gradientFill>
        <stop position="0">
          <color theme="0"/>
        </stop>
        <stop position="1">
          <color rgb="FFA9E5B4"/>
        </stop>
      </gradientFill>
    </fill>
    <fill>
      <patternFill patternType="solid">
        <fgColor rgb="FFC6EECE"/>
        <bgColor indexed="64"/>
      </patternFill>
    </fill>
    <fill>
      <gradientFill>
        <stop position="0">
          <color theme="0"/>
        </stop>
        <stop position="1">
          <color rgb="FFFFA7B1"/>
        </stop>
      </gradientFill>
    </fill>
    <fill>
      <patternFill patternType="solid">
        <fgColor rgb="FFFFC7CE"/>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6" tint="0.59999389629810485"/>
        <bgColor indexed="64"/>
      </patternFill>
    </fill>
  </fills>
  <borders count="66">
    <border>
      <left/>
      <right/>
      <top/>
      <bottom/>
      <diagonal/>
    </border>
    <border>
      <left style="thin">
        <color indexed="64"/>
      </left>
      <right style="medium">
        <color indexed="64"/>
      </right>
      <top style="thin">
        <color indexed="64"/>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diagonal/>
    </border>
    <border>
      <left style="double">
        <color indexed="64"/>
      </left>
      <right style="hair">
        <color indexed="64"/>
      </right>
      <top style="hair">
        <color indexed="64"/>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top style="double">
        <color indexed="64"/>
      </top>
      <bottom/>
      <diagonal/>
    </border>
    <border>
      <left/>
      <right style="hair">
        <color indexed="64"/>
      </right>
      <top style="hair">
        <color indexed="64"/>
      </top>
      <bottom style="double">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style="hair">
        <color indexed="64"/>
      </left>
      <right/>
      <top/>
      <bottom style="hair">
        <color indexed="64"/>
      </bottom>
      <diagonal/>
    </border>
    <border>
      <left/>
      <right style="double">
        <color indexed="64"/>
      </right>
      <top/>
      <bottom style="hair">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1">
      <alignment vertical="center"/>
    </xf>
  </cellStyleXfs>
  <cellXfs count="513">
    <xf numFmtId="0" fontId="0" fillId="0" borderId="0" xfId="0"/>
    <xf numFmtId="0" fontId="7" fillId="0" borderId="0" xfId="0" applyFont="1"/>
    <xf numFmtId="0" fontId="7" fillId="0" borderId="0" xfId="0" applyFont="1" applyAlignment="1">
      <alignment wrapText="1"/>
    </xf>
    <xf numFmtId="0" fontId="7" fillId="0" borderId="0" xfId="0" applyFont="1" applyAlignment="1">
      <alignment horizontal="center"/>
    </xf>
    <xf numFmtId="0" fontId="6" fillId="0" borderId="2" xfId="0" applyFont="1" applyBorder="1" applyAlignment="1">
      <alignment horizontal="right"/>
    </xf>
    <xf numFmtId="0" fontId="7" fillId="2" borderId="3" xfId="0" applyFont="1" applyFill="1" applyBorder="1" applyAlignment="1" applyProtection="1">
      <alignment horizontal="center"/>
      <protection locked="0"/>
    </xf>
    <xf numFmtId="0" fontId="7" fillId="0" borderId="3" xfId="0" applyFont="1" applyBorder="1"/>
    <xf numFmtId="0" fontId="6" fillId="0" borderId="3" xfId="0" applyFont="1" applyBorder="1"/>
    <xf numFmtId="0" fontId="0" fillId="0" borderId="3" xfId="0" applyBorder="1"/>
    <xf numFmtId="0" fontId="7" fillId="0" borderId="4" xfId="0" applyFont="1" applyBorder="1" applyAlignment="1">
      <alignment wrapText="1"/>
    </xf>
    <xf numFmtId="0" fontId="6" fillId="0" borderId="5" xfId="0" applyFont="1" applyBorder="1" applyAlignment="1">
      <alignment horizontal="right"/>
    </xf>
    <xf numFmtId="0" fontId="7" fillId="2" borderId="6" xfId="0" applyFont="1" applyFill="1" applyBorder="1" applyAlignment="1" applyProtection="1">
      <alignment horizontal="center"/>
      <protection locked="0"/>
    </xf>
    <xf numFmtId="0" fontId="7" fillId="0" borderId="6" xfId="0" applyFont="1" applyBorder="1"/>
    <xf numFmtId="0" fontId="7" fillId="2" borderId="6" xfId="0" applyFont="1" applyFill="1" applyBorder="1" applyProtection="1">
      <protection locked="0"/>
    </xf>
    <xf numFmtId="0" fontId="0" fillId="0" borderId="6" xfId="0" applyBorder="1"/>
    <xf numFmtId="0" fontId="7" fillId="0" borderId="7" xfId="0" applyFont="1" applyBorder="1" applyAlignment="1">
      <alignment wrapText="1"/>
    </xf>
    <xf numFmtId="0" fontId="7" fillId="0" borderId="5" xfId="0" applyFont="1" applyBorder="1"/>
    <xf numFmtId="0" fontId="7" fillId="0" borderId="6" xfId="0" applyFont="1" applyBorder="1" applyAlignment="1">
      <alignment horizontal="center"/>
    </xf>
    <xf numFmtId="0" fontId="6" fillId="0" borderId="6" xfId="0" applyFont="1" applyBorder="1"/>
    <xf numFmtId="0" fontId="6" fillId="0" borderId="8" xfId="0" applyFont="1" applyBorder="1" applyAlignment="1">
      <alignment horizontal="center"/>
    </xf>
    <xf numFmtId="0" fontId="6" fillId="0" borderId="9"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wrapText="1"/>
    </xf>
    <xf numFmtId="0" fontId="7" fillId="0" borderId="2" xfId="0" applyFont="1" applyBorder="1"/>
    <xf numFmtId="0" fontId="7" fillId="0" borderId="3" xfId="0" applyFont="1" applyBorder="1" applyAlignment="1">
      <alignment horizontal="center"/>
    </xf>
    <xf numFmtId="0" fontId="7" fillId="2" borderId="3" xfId="0" applyFont="1" applyFill="1" applyBorder="1" applyProtection="1">
      <protection locked="0"/>
    </xf>
    <xf numFmtId="0" fontId="7" fillId="2" borderId="4" xfId="0" applyFont="1" applyFill="1" applyBorder="1" applyAlignment="1" applyProtection="1">
      <alignment wrapText="1"/>
      <protection locked="0"/>
    </xf>
    <xf numFmtId="0" fontId="7" fillId="2" borderId="7" xfId="0" applyFont="1" applyFill="1" applyBorder="1" applyAlignment="1" applyProtection="1">
      <alignment wrapText="1"/>
      <protection locked="0"/>
    </xf>
    <xf numFmtId="16" fontId="7" fillId="0" borderId="5" xfId="0" quotePrefix="1" applyNumberFormat="1" applyFont="1" applyBorder="1" applyAlignment="1">
      <alignment horizontal="right"/>
    </xf>
    <xf numFmtId="0" fontId="7" fillId="0" borderId="5" xfId="0" quotePrefix="1" applyFont="1" applyBorder="1" applyAlignment="1">
      <alignment horizontal="right"/>
    </xf>
    <xf numFmtId="0" fontId="7" fillId="0" borderId="8" xfId="0" quotePrefix="1" applyFont="1" applyBorder="1" applyAlignment="1">
      <alignment horizontal="right"/>
    </xf>
    <xf numFmtId="0" fontId="7" fillId="0" borderId="9" xfId="0" applyFont="1" applyBorder="1" applyAlignment="1">
      <alignment horizontal="center"/>
    </xf>
    <xf numFmtId="0" fontId="7" fillId="2" borderId="9" xfId="0" applyFont="1" applyFill="1" applyBorder="1" applyProtection="1">
      <protection locked="0"/>
    </xf>
    <xf numFmtId="0" fontId="7" fillId="0" borderId="9" xfId="0" applyFont="1" applyBorder="1"/>
    <xf numFmtId="0" fontId="7" fillId="2" borderId="10" xfId="0" applyFont="1" applyFill="1" applyBorder="1" applyAlignment="1" applyProtection="1">
      <alignment wrapText="1"/>
      <protection locked="0"/>
    </xf>
    <xf numFmtId="0" fontId="7" fillId="0" borderId="8" xfId="0" applyFont="1" applyBorder="1"/>
    <xf numFmtId="0" fontId="14" fillId="0" borderId="11" xfId="0" applyFont="1" applyBorder="1" applyAlignment="1">
      <alignment horizontal="center"/>
    </xf>
    <xf numFmtId="0" fontId="14" fillId="0" borderId="12" xfId="0" applyFont="1" applyBorder="1" applyAlignment="1">
      <alignment horizontal="right"/>
    </xf>
    <xf numFmtId="0" fontId="7" fillId="0" borderId="9" xfId="0" applyFont="1" applyFill="1" applyBorder="1" applyProtection="1">
      <protection locked="0"/>
    </xf>
    <xf numFmtId="0" fontId="7" fillId="0" borderId="9" xfId="0" applyFont="1" applyFill="1" applyBorder="1"/>
    <xf numFmtId="0" fontId="7" fillId="0" borderId="10" xfId="0" applyFont="1" applyFill="1" applyBorder="1" applyAlignment="1" applyProtection="1">
      <alignment wrapText="1"/>
      <protection locked="0"/>
    </xf>
    <xf numFmtId="0" fontId="7" fillId="0" borderId="13" xfId="0" applyFont="1" applyBorder="1" applyAlignment="1">
      <alignment wrapText="1"/>
    </xf>
    <xf numFmtId="0" fontId="7" fillId="0" borderId="14" xfId="0" applyFont="1" applyBorder="1"/>
    <xf numFmtId="0" fontId="7" fillId="0" borderId="11" xfId="0" applyFont="1" applyBorder="1" applyAlignment="1">
      <alignment horizontal="center"/>
    </xf>
    <xf numFmtId="0" fontId="7" fillId="0" borderId="5" xfId="0" applyFont="1" applyBorder="1" applyAlignment="1">
      <alignment horizontal="right"/>
    </xf>
    <xf numFmtId="0" fontId="1" fillId="0" borderId="1" xfId="2">
      <alignment vertical="center"/>
    </xf>
    <xf numFmtId="1" fontId="1" fillId="0" borderId="15" xfId="2" applyNumberFormat="1" applyBorder="1" applyAlignment="1">
      <alignment vertical="center"/>
    </xf>
    <xf numFmtId="0" fontId="1" fillId="0" borderId="15" xfId="2" applyBorder="1" applyAlignment="1">
      <alignment horizontal="center" vertical="center"/>
    </xf>
    <xf numFmtId="2" fontId="1" fillId="0" borderId="15" xfId="2" applyNumberFormat="1" applyBorder="1" applyAlignment="1">
      <alignment horizontal="center" vertical="center" wrapText="1"/>
    </xf>
    <xf numFmtId="0" fontId="1" fillId="0" borderId="15" xfId="2" applyBorder="1" applyAlignment="1">
      <alignment horizontal="center" vertical="center" wrapText="1"/>
    </xf>
    <xf numFmtId="0" fontId="1" fillId="0" borderId="15" xfId="2" applyBorder="1">
      <alignment vertical="center"/>
    </xf>
    <xf numFmtId="0" fontId="1" fillId="0" borderId="1" xfId="2" applyAlignment="1">
      <alignment horizontal="center" vertical="center" wrapText="1"/>
    </xf>
    <xf numFmtId="0" fontId="1" fillId="0" borderId="16" xfId="2" applyBorder="1" applyAlignment="1">
      <alignment horizontal="centerContinuous" vertical="center" wrapText="1"/>
    </xf>
    <xf numFmtId="0" fontId="1" fillId="0" borderId="17" xfId="2" applyBorder="1" applyAlignment="1">
      <alignment horizontal="centerContinuous" vertical="center" wrapText="1"/>
    </xf>
    <xf numFmtId="0" fontId="1" fillId="0" borderId="18" xfId="2" applyBorder="1" applyAlignment="1">
      <alignment horizontal="left" vertical="center" wrapText="1"/>
    </xf>
    <xf numFmtId="0" fontId="1" fillId="0" borderId="1" xfId="2" applyAlignment="1">
      <alignment vertical="center"/>
    </xf>
    <xf numFmtId="0" fontId="1" fillId="3" borderId="15" xfId="2" applyFill="1" applyBorder="1" applyAlignment="1">
      <alignment horizontal="center" vertical="center" wrapText="1"/>
    </xf>
    <xf numFmtId="2" fontId="1" fillId="0" borderId="15" xfId="2" applyNumberFormat="1" applyBorder="1" applyAlignment="1">
      <alignment horizontal="center" vertical="center"/>
    </xf>
    <xf numFmtId="164" fontId="1" fillId="0" borderId="15" xfId="2" applyNumberFormat="1" applyBorder="1" applyAlignment="1">
      <alignment horizontal="center" vertical="center" wrapText="1"/>
    </xf>
    <xf numFmtId="0" fontId="1" fillId="0" borderId="1" xfId="2" applyAlignment="1">
      <alignment horizontal="center" vertical="center"/>
    </xf>
    <xf numFmtId="0" fontId="1" fillId="0" borderId="1" xfId="2" applyAlignment="1">
      <alignment horizontal="centerContinuous" vertical="center"/>
    </xf>
    <xf numFmtId="1" fontId="1" fillId="0" borderId="15" xfId="2" applyNumberFormat="1" applyBorder="1" applyAlignment="1">
      <alignment horizontal="center" wrapText="1"/>
    </xf>
    <xf numFmtId="165" fontId="1" fillId="0" borderId="15" xfId="2" applyNumberFormat="1" applyBorder="1" applyAlignment="1">
      <alignment horizontal="center" wrapText="1"/>
    </xf>
    <xf numFmtId="1" fontId="1" fillId="0" borderId="15" xfId="2" applyNumberFormat="1" applyBorder="1" applyAlignment="1">
      <alignment horizontal="center" vertical="center" wrapText="1"/>
    </xf>
    <xf numFmtId="165" fontId="1" fillId="0" borderId="15" xfId="2" applyNumberFormat="1" applyBorder="1" applyAlignment="1">
      <alignment horizontal="center" vertical="center"/>
    </xf>
    <xf numFmtId="164" fontId="1" fillId="0" borderId="15" xfId="2" applyNumberFormat="1" applyBorder="1" applyAlignment="1">
      <alignment horizontal="center" vertical="center"/>
    </xf>
    <xf numFmtId="0" fontId="1" fillId="0" borderId="19" xfId="2" applyBorder="1" applyAlignment="1">
      <alignment vertical="center"/>
    </xf>
    <xf numFmtId="0" fontId="1" fillId="0" borderId="15" xfId="2" applyNumberFormat="1" applyBorder="1" applyAlignment="1">
      <alignment horizontal="center" wrapText="1"/>
    </xf>
    <xf numFmtId="0" fontId="1" fillId="4" borderId="15" xfId="2" applyNumberFormat="1" applyFill="1" applyBorder="1" applyAlignment="1">
      <alignment horizontal="center" wrapText="1"/>
    </xf>
    <xf numFmtId="165" fontId="1" fillId="4" borderId="15" xfId="2" applyNumberFormat="1" applyFill="1" applyBorder="1" applyAlignment="1">
      <alignment horizontal="center" wrapText="1"/>
    </xf>
    <xf numFmtId="0" fontId="1" fillId="3" borderId="15" xfId="2" applyNumberFormat="1" applyFill="1" applyBorder="1" applyAlignment="1">
      <alignment horizontal="center" vertical="center"/>
    </xf>
    <xf numFmtId="2" fontId="1" fillId="3" borderId="15" xfId="2" applyNumberFormat="1" applyFill="1" applyBorder="1" applyAlignment="1">
      <alignment horizontal="center" vertical="center"/>
    </xf>
    <xf numFmtId="0" fontId="1" fillId="0" borderId="15" xfId="2" applyNumberFormat="1" applyBorder="1" applyAlignment="1">
      <alignment horizontal="center" vertical="center"/>
    </xf>
    <xf numFmtId="0" fontId="1" fillId="3" borderId="15" xfId="2" applyFill="1" applyBorder="1" applyAlignment="1">
      <alignment horizontal="center" vertical="center"/>
    </xf>
    <xf numFmtId="165" fontId="1" fillId="3" borderId="15" xfId="2" applyNumberFormat="1" applyFill="1" applyBorder="1" applyAlignment="1">
      <alignment horizontal="center" vertical="center"/>
    </xf>
    <xf numFmtId="164" fontId="1" fillId="3" borderId="15" xfId="2" applyNumberFormat="1" applyFill="1" applyBorder="1" applyAlignment="1">
      <alignment horizontal="center" vertical="center"/>
    </xf>
    <xf numFmtId="0" fontId="1" fillId="3" borderId="15" xfId="2" applyFill="1" applyBorder="1" applyAlignment="1">
      <alignment vertical="center"/>
    </xf>
    <xf numFmtId="0" fontId="1" fillId="3" borderId="20" xfId="2" applyFill="1" applyBorder="1" applyAlignment="1">
      <alignment vertical="center"/>
    </xf>
    <xf numFmtId="0" fontId="1" fillId="3" borderId="20" xfId="2" applyNumberFormat="1" applyFill="1" applyBorder="1" applyAlignment="1">
      <alignment vertical="center"/>
    </xf>
    <xf numFmtId="0" fontId="1" fillId="5" borderId="20" xfId="2" applyNumberFormat="1" applyFill="1" applyBorder="1" applyAlignment="1">
      <alignment vertical="center"/>
    </xf>
    <xf numFmtId="0" fontId="1" fillId="0" borderId="20" xfId="2" applyNumberFormat="1" applyBorder="1" applyAlignment="1">
      <alignment vertical="center"/>
    </xf>
    <xf numFmtId="0" fontId="1" fillId="0" borderId="20" xfId="2" applyBorder="1" applyAlignment="1">
      <alignment vertical="center"/>
    </xf>
    <xf numFmtId="0" fontId="1" fillId="3" borderId="1" xfId="2" applyFill="1" applyAlignment="1">
      <alignment vertical="center"/>
    </xf>
    <xf numFmtId="0" fontId="1" fillId="5" borderId="1" xfId="2" applyNumberFormat="1" applyFill="1" applyAlignment="1">
      <alignment vertical="center"/>
    </xf>
    <xf numFmtId="0" fontId="1" fillId="3" borderId="1" xfId="2" applyNumberFormat="1" applyFill="1" applyAlignment="1">
      <alignment vertical="center"/>
    </xf>
    <xf numFmtId="0" fontId="1" fillId="0" borderId="1" xfId="2" applyNumberFormat="1" applyAlignment="1">
      <alignment vertical="center"/>
    </xf>
    <xf numFmtId="165" fontId="1" fillId="0" borderId="15" xfId="2" applyNumberFormat="1" applyFill="1" applyBorder="1" applyAlignment="1">
      <alignment horizontal="center" vertical="center"/>
    </xf>
    <xf numFmtId="166" fontId="1" fillId="0" borderId="15" xfId="2" applyNumberFormat="1" applyBorder="1" applyAlignment="1">
      <alignment horizontal="center" vertical="center"/>
    </xf>
    <xf numFmtId="166" fontId="1" fillId="3" borderId="15" xfId="2" applyNumberFormat="1" applyFill="1" applyBorder="1" applyAlignment="1">
      <alignment horizontal="center" vertical="center"/>
    </xf>
    <xf numFmtId="0" fontId="1" fillId="0" borderId="15" xfId="2" applyNumberFormat="1" applyFill="1" applyBorder="1" applyAlignment="1">
      <alignment horizontal="center" vertical="center"/>
    </xf>
    <xf numFmtId="2" fontId="1" fillId="0" borderId="15" xfId="2" applyNumberFormat="1" applyFill="1" applyBorder="1" applyAlignment="1">
      <alignment horizontal="center" vertical="center"/>
    </xf>
    <xf numFmtId="0" fontId="17" fillId="3" borderId="15" xfId="2" applyNumberFormat="1" applyFont="1" applyFill="1" applyBorder="1" applyAlignment="1">
      <alignment horizontal="center" vertical="center"/>
    </xf>
    <xf numFmtId="0" fontId="1" fillId="0" borderId="15" xfId="2" applyNumberFormat="1" applyBorder="1" applyAlignment="1">
      <alignment horizontal="center"/>
    </xf>
    <xf numFmtId="0" fontId="1" fillId="4" borderId="15" xfId="2" applyNumberFormat="1" applyFill="1" applyBorder="1" applyAlignment="1">
      <alignment horizontal="center"/>
    </xf>
    <xf numFmtId="165" fontId="1" fillId="4" borderId="15" xfId="2" applyNumberFormat="1" applyFill="1" applyBorder="1" applyAlignment="1">
      <alignment horizontal="center"/>
    </xf>
    <xf numFmtId="0" fontId="1" fillId="3" borderId="15" xfId="2" applyFill="1" applyBorder="1" applyAlignment="1">
      <alignment horizontal="center"/>
    </xf>
    <xf numFmtId="2" fontId="1" fillId="3" borderId="15" xfId="2" applyNumberFormat="1" applyFill="1" applyBorder="1">
      <alignment vertical="center"/>
    </xf>
    <xf numFmtId="2" fontId="1" fillId="3" borderId="1" xfId="2" applyNumberFormat="1" applyFill="1">
      <alignment vertical="center"/>
    </xf>
    <xf numFmtId="0" fontId="1" fillId="3" borderId="1" xfId="2" applyFill="1">
      <alignment vertical="center"/>
    </xf>
    <xf numFmtId="0" fontId="1" fillId="3" borderId="15" xfId="2" applyFill="1" applyBorder="1">
      <alignment vertical="center"/>
    </xf>
    <xf numFmtId="165" fontId="1" fillId="3" borderId="15" xfId="2" applyNumberFormat="1" applyFill="1" applyBorder="1" applyAlignment="1">
      <alignment horizontal="center"/>
    </xf>
    <xf numFmtId="2" fontId="1" fillId="3" borderId="15" xfId="2" applyNumberFormat="1" applyFill="1" applyBorder="1" applyAlignment="1">
      <alignment horizontal="center"/>
    </xf>
    <xf numFmtId="0" fontId="1" fillId="3" borderId="1" xfId="2" applyNumberFormat="1" applyFill="1">
      <alignment vertical="center"/>
    </xf>
    <xf numFmtId="0" fontId="1" fillId="0" borderId="1" xfId="2" applyNumberFormat="1">
      <alignment vertical="center"/>
    </xf>
    <xf numFmtId="0" fontId="1" fillId="3" borderId="15" xfId="2" applyNumberFormat="1" applyFill="1" applyBorder="1" applyAlignment="1">
      <alignment horizontal="center"/>
    </xf>
    <xf numFmtId="2" fontId="1" fillId="0" borderId="15" xfId="2" applyNumberFormat="1" applyBorder="1" applyAlignment="1">
      <alignment horizontal="center"/>
    </xf>
    <xf numFmtId="2" fontId="1" fillId="0" borderId="15" xfId="2" applyNumberFormat="1" applyFill="1" applyBorder="1" applyAlignment="1">
      <alignment horizontal="center"/>
    </xf>
    <xf numFmtId="2" fontId="1" fillId="4" borderId="15" xfId="2" applyNumberFormat="1" applyFill="1" applyBorder="1" applyAlignment="1">
      <alignment horizontal="center"/>
    </xf>
    <xf numFmtId="0" fontId="1" fillId="6" borderId="15" xfId="2" applyNumberFormat="1" applyFill="1" applyBorder="1" applyAlignment="1">
      <alignment horizontal="center"/>
    </xf>
    <xf numFmtId="0" fontId="1" fillId="5" borderId="1" xfId="2" applyNumberFormat="1" applyFill="1">
      <alignment vertical="center"/>
    </xf>
    <xf numFmtId="0" fontId="1" fillId="0" borderId="15" xfId="2" applyNumberFormat="1" applyFill="1" applyBorder="1" applyAlignment="1">
      <alignment horizontal="center"/>
    </xf>
    <xf numFmtId="2" fontId="1" fillId="3" borderId="1" xfId="2" applyNumberFormat="1" applyFill="1" applyAlignment="1">
      <alignment horizontal="center"/>
    </xf>
    <xf numFmtId="0" fontId="1" fillId="3" borderId="1" xfId="2" applyFill="1" applyAlignment="1">
      <alignment horizontal="center" vertical="center"/>
    </xf>
    <xf numFmtId="165" fontId="1" fillId="0" borderId="15" xfId="2" applyNumberFormat="1" applyBorder="1" applyAlignment="1">
      <alignment horizontal="center"/>
    </xf>
    <xf numFmtId="1" fontId="1" fillId="0" borderId="15" xfId="2" applyNumberFormat="1" applyBorder="1" applyAlignment="1">
      <alignment horizontal="center" vertical="center"/>
    </xf>
    <xf numFmtId="1" fontId="1" fillId="4" borderId="15" xfId="2" applyNumberFormat="1" applyFill="1" applyBorder="1" applyAlignment="1">
      <alignment horizontal="center" vertical="center"/>
    </xf>
    <xf numFmtId="2" fontId="1" fillId="4" borderId="15" xfId="2" applyNumberFormat="1" applyFill="1" applyBorder="1" applyAlignment="1">
      <alignment horizontal="center" vertical="center"/>
    </xf>
    <xf numFmtId="0" fontId="1" fillId="5" borderId="1" xfId="2" applyFill="1">
      <alignment vertical="center"/>
    </xf>
    <xf numFmtId="164" fontId="1" fillId="4" borderId="15" xfId="2" applyNumberFormat="1" applyFill="1" applyBorder="1" applyAlignment="1">
      <alignment horizontal="center" vertical="center"/>
    </xf>
    <xf numFmtId="164" fontId="1" fillId="0" borderId="15" xfId="2" applyNumberFormat="1" applyBorder="1" applyAlignment="1">
      <alignment horizontal="center"/>
    </xf>
    <xf numFmtId="164" fontId="1" fillId="3" borderId="15" xfId="2" applyNumberFormat="1" applyFill="1" applyBorder="1" applyAlignment="1">
      <alignment horizontal="center"/>
    </xf>
    <xf numFmtId="0" fontId="1" fillId="3" borderId="15" xfId="2" applyNumberFormat="1" applyFill="1" applyBorder="1">
      <alignment vertical="center"/>
    </xf>
    <xf numFmtId="0" fontId="1" fillId="0" borderId="15" xfId="2" applyNumberFormat="1" applyBorder="1">
      <alignment vertical="center"/>
    </xf>
    <xf numFmtId="165" fontId="1" fillId="0" borderId="1" xfId="2" applyNumberFormat="1">
      <alignment vertical="center"/>
    </xf>
    <xf numFmtId="0" fontId="1" fillId="0" borderId="1" xfId="2" applyNumberFormat="1" applyAlignment="1">
      <alignment horizontal="center"/>
    </xf>
    <xf numFmtId="2" fontId="1" fillId="0" borderId="1" xfId="2" applyNumberFormat="1">
      <alignment vertical="center"/>
    </xf>
    <xf numFmtId="165" fontId="1" fillId="0" borderId="1" xfId="2" applyNumberFormat="1" applyAlignment="1">
      <alignment horizontal="center"/>
    </xf>
    <xf numFmtId="165" fontId="1" fillId="0" borderId="1" xfId="2" applyNumberFormat="1" applyAlignment="1">
      <alignment horizontal="center" vertical="center"/>
    </xf>
    <xf numFmtId="2" fontId="1" fillId="0" borderId="1" xfId="2" applyNumberFormat="1" applyAlignment="1">
      <alignment horizontal="center"/>
    </xf>
    <xf numFmtId="0" fontId="1" fillId="0" borderId="1" xfId="2" applyNumberFormat="1" applyAlignment="1">
      <alignment horizontal="center" vertical="center"/>
    </xf>
    <xf numFmtId="2" fontId="1" fillId="0" borderId="1" xfId="2" applyNumberFormat="1" applyAlignment="1">
      <alignment horizontal="center" vertical="center"/>
    </xf>
    <xf numFmtId="164" fontId="1" fillId="0" borderId="1" xfId="2" applyNumberFormat="1" applyAlignment="1">
      <alignment horizontal="center" vertical="center"/>
    </xf>
    <xf numFmtId="0" fontId="1" fillId="0" borderId="1" xfId="2" applyNumberFormat="1" applyAlignment="1">
      <alignment horizontal="left"/>
    </xf>
    <xf numFmtId="0" fontId="1" fillId="0" borderId="1" xfId="2" applyNumberFormat="1" applyAlignment="1"/>
    <xf numFmtId="1" fontId="1" fillId="0" borderId="1" xfId="2" applyNumberFormat="1">
      <alignment vertical="center"/>
    </xf>
    <xf numFmtId="0" fontId="1" fillId="0" borderId="1" xfId="2" applyAlignment="1">
      <alignment horizontal="center"/>
    </xf>
    <xf numFmtId="0" fontId="7" fillId="0" borderId="21" xfId="0" applyFont="1" applyBorder="1"/>
    <xf numFmtId="0" fontId="7" fillId="0" borderId="22" xfId="0" applyFont="1" applyBorder="1"/>
    <xf numFmtId="0" fontId="8" fillId="0" borderId="23" xfId="0" applyFont="1" applyBorder="1" applyAlignment="1">
      <alignment horizontal="center"/>
    </xf>
    <xf numFmtId="0" fontId="7" fillId="2" borderId="22" xfId="0" applyFont="1" applyFill="1" applyBorder="1" applyProtection="1">
      <protection locked="0"/>
    </xf>
    <xf numFmtId="0" fontId="7" fillId="2" borderId="23" xfId="0" applyFont="1" applyFill="1" applyBorder="1" applyProtection="1">
      <protection locked="0"/>
    </xf>
    <xf numFmtId="0" fontId="7" fillId="0" borderId="22" xfId="0" applyFont="1" applyFill="1" applyBorder="1"/>
    <xf numFmtId="0" fontId="12" fillId="0" borderId="6" xfId="0" applyFont="1" applyBorder="1" applyAlignment="1">
      <alignment horizontal="right"/>
    </xf>
    <xf numFmtId="0" fontId="7" fillId="0" borderId="23" xfId="0" applyFont="1" applyFill="1" applyBorder="1" applyProtection="1">
      <protection locked="0"/>
    </xf>
    <xf numFmtId="2" fontId="7" fillId="0" borderId="21" xfId="0" applyNumberFormat="1" applyFont="1" applyFill="1" applyBorder="1"/>
    <xf numFmtId="2" fontId="7" fillId="0" borderId="22" xfId="0" applyNumberFormat="1" applyFont="1" applyFill="1" applyBorder="1"/>
    <xf numFmtId="2" fontId="8" fillId="0" borderId="23" xfId="0" applyNumberFormat="1" applyFont="1" applyFill="1" applyBorder="1" applyAlignment="1">
      <alignment horizontal="center"/>
    </xf>
    <xf numFmtId="2" fontId="7" fillId="0" borderId="22" xfId="0" applyNumberFormat="1" applyFont="1" applyFill="1" applyBorder="1" applyAlignment="1" applyProtection="1">
      <alignment horizontal="center"/>
    </xf>
    <xf numFmtId="2" fontId="7" fillId="0" borderId="22" xfId="0" applyNumberFormat="1" applyFont="1" applyFill="1" applyBorder="1" applyProtection="1"/>
    <xf numFmtId="2" fontId="7" fillId="0" borderId="23" xfId="0" applyNumberFormat="1" applyFont="1" applyFill="1" applyBorder="1" applyAlignment="1" applyProtection="1">
      <alignment horizontal="center"/>
    </xf>
    <xf numFmtId="2" fontId="7" fillId="0" borderId="0" xfId="0" applyNumberFormat="1" applyFont="1" applyFill="1"/>
    <xf numFmtId="0" fontId="7" fillId="0" borderId="21" xfId="0" applyFont="1" applyFill="1" applyBorder="1"/>
    <xf numFmtId="0" fontId="7" fillId="0" borderId="6" xfId="0" applyFont="1" applyFill="1" applyBorder="1"/>
    <xf numFmtId="0" fontId="7" fillId="0" borderId="0" xfId="0" applyFont="1" applyFill="1"/>
    <xf numFmtId="2" fontId="7" fillId="0" borderId="9" xfId="0" applyNumberFormat="1" applyFont="1" applyFill="1" applyBorder="1" applyAlignment="1" applyProtection="1">
      <alignment horizontal="center"/>
    </xf>
    <xf numFmtId="0" fontId="7" fillId="2" borderId="11" xfId="0" applyFont="1" applyFill="1" applyBorder="1" applyProtection="1">
      <protection locked="0"/>
    </xf>
    <xf numFmtId="0" fontId="7" fillId="2" borderId="24" xfId="0" applyFont="1" applyFill="1" applyBorder="1" applyProtection="1">
      <protection locked="0"/>
    </xf>
    <xf numFmtId="2" fontId="7" fillId="0" borderId="24" xfId="0" applyNumberFormat="1" applyFont="1" applyFill="1" applyBorder="1" applyAlignment="1" applyProtection="1">
      <alignment horizontal="center"/>
    </xf>
    <xf numFmtId="0" fontId="7" fillId="2" borderId="25" xfId="0" applyFont="1" applyFill="1" applyBorder="1" applyAlignment="1" applyProtection="1">
      <alignment wrapText="1"/>
      <protection locked="0"/>
    </xf>
    <xf numFmtId="0" fontId="7" fillId="0" borderId="0" xfId="0" applyFont="1" applyFill="1" applyBorder="1"/>
    <xf numFmtId="0" fontId="7" fillId="0" borderId="0" xfId="0" applyFont="1" applyFill="1" applyBorder="1" applyProtection="1">
      <protection locked="0"/>
    </xf>
    <xf numFmtId="2" fontId="7" fillId="0" borderId="0" xfId="0" applyNumberFormat="1" applyFont="1" applyFill="1" applyBorder="1" applyAlignment="1" applyProtection="1">
      <alignment horizontal="center"/>
    </xf>
    <xf numFmtId="0" fontId="7" fillId="0" borderId="0" xfId="0" applyFont="1" applyFill="1" applyBorder="1" applyAlignment="1">
      <alignment wrapText="1"/>
    </xf>
    <xf numFmtId="0" fontId="7" fillId="0" borderId="0" xfId="0" applyFont="1" applyBorder="1"/>
    <xf numFmtId="0" fontId="10" fillId="0" borderId="2" xfId="0" applyFont="1" applyBorder="1" applyAlignment="1">
      <alignment wrapText="1"/>
    </xf>
    <xf numFmtId="0" fontId="10" fillId="6" borderId="6" xfId="0" applyFont="1" applyFill="1" applyBorder="1" applyAlignment="1">
      <alignment horizontal="center"/>
    </xf>
    <xf numFmtId="0" fontId="10" fillId="7" borderId="6" xfId="0" applyFont="1" applyFill="1" applyBorder="1" applyAlignment="1">
      <alignment horizontal="center"/>
    </xf>
    <xf numFmtId="0" fontId="10" fillId="8" borderId="7" xfId="0" applyFont="1" applyFill="1" applyBorder="1" applyAlignment="1">
      <alignment horizontal="center"/>
    </xf>
    <xf numFmtId="0" fontId="10" fillId="0" borderId="5" xfId="0" applyFont="1" applyBorder="1" applyAlignment="1">
      <alignment horizontal="right"/>
    </xf>
    <xf numFmtId="0" fontId="10" fillId="7" borderId="5" xfId="0" applyFont="1" applyFill="1" applyBorder="1" applyAlignment="1">
      <alignment horizontal="right"/>
    </xf>
    <xf numFmtId="0" fontId="10" fillId="7" borderId="7" xfId="0" applyFont="1" applyFill="1" applyBorder="1" applyAlignment="1">
      <alignment horizontal="center"/>
    </xf>
    <xf numFmtId="0" fontId="10" fillId="0" borderId="8" xfId="0" applyFont="1" applyBorder="1" applyAlignment="1">
      <alignment horizontal="right"/>
    </xf>
    <xf numFmtId="0" fontId="10" fillId="6" borderId="9" xfId="0" applyFont="1" applyFill="1" applyBorder="1" applyAlignment="1">
      <alignment horizontal="center"/>
    </xf>
    <xf numFmtId="0" fontId="10" fillId="8" borderId="10" xfId="0" applyFont="1" applyFill="1" applyBorder="1" applyAlignment="1">
      <alignment horizontal="center"/>
    </xf>
    <xf numFmtId="0" fontId="11" fillId="8" borderId="4" xfId="0" applyFont="1" applyFill="1" applyBorder="1" applyAlignment="1">
      <alignment horizontal="center"/>
    </xf>
    <xf numFmtId="0" fontId="10" fillId="0" borderId="26" xfId="0" applyFont="1" applyBorder="1" applyAlignment="1">
      <alignment horizontal="right"/>
    </xf>
    <xf numFmtId="0" fontId="10" fillId="6" borderId="27" xfId="0" applyFont="1" applyFill="1" applyBorder="1" applyAlignment="1">
      <alignment horizontal="center"/>
    </xf>
    <xf numFmtId="0" fontId="10" fillId="8" borderId="28" xfId="0" applyFont="1" applyFill="1" applyBorder="1" applyAlignment="1">
      <alignment horizontal="center"/>
    </xf>
    <xf numFmtId="0" fontId="0" fillId="0" borderId="0" xfId="0" applyFill="1"/>
    <xf numFmtId="0" fontId="13" fillId="0" borderId="0" xfId="0" applyFont="1" applyFill="1"/>
    <xf numFmtId="0" fontId="12" fillId="0" borderId="0" xfId="0" applyFont="1" applyFill="1"/>
    <xf numFmtId="0" fontId="11" fillId="0" borderId="8" xfId="0" applyFont="1" applyBorder="1" applyAlignment="1">
      <alignment horizontal="center" wrapText="1"/>
    </xf>
    <xf numFmtId="0" fontId="7" fillId="0" borderId="12" xfId="0" applyFont="1" applyBorder="1"/>
    <xf numFmtId="0" fontId="7" fillId="0" borderId="11" xfId="0" applyFont="1" applyBorder="1"/>
    <xf numFmtId="0" fontId="7" fillId="0" borderId="29" xfId="0" applyFont="1" applyFill="1" applyBorder="1"/>
    <xf numFmtId="0" fontId="7" fillId="0" borderId="29" xfId="0" applyFont="1" applyFill="1" applyBorder="1" applyAlignment="1">
      <alignment horizontal="center"/>
    </xf>
    <xf numFmtId="0" fontId="7" fillId="0" borderId="29" xfId="0" applyFont="1" applyFill="1" applyBorder="1" applyProtection="1">
      <protection locked="0"/>
    </xf>
    <xf numFmtId="2" fontId="7" fillId="0" borderId="29" xfId="0" applyNumberFormat="1" applyFont="1" applyFill="1" applyBorder="1" applyAlignment="1" applyProtection="1">
      <alignment horizontal="center"/>
    </xf>
    <xf numFmtId="0" fontId="7" fillId="0" borderId="29" xfId="0" applyFont="1" applyFill="1" applyBorder="1" applyAlignment="1" applyProtection="1">
      <alignment wrapText="1"/>
      <protection locked="0"/>
    </xf>
    <xf numFmtId="0" fontId="7" fillId="0" borderId="0" xfId="0" applyFont="1" applyFill="1" applyBorder="1" applyAlignment="1">
      <alignment horizontal="center"/>
    </xf>
    <xf numFmtId="2" fontId="7" fillId="0" borderId="30" xfId="0" applyNumberFormat="1" applyFont="1" applyFill="1" applyBorder="1" applyAlignment="1" applyProtection="1">
      <alignment horizontal="center"/>
    </xf>
    <xf numFmtId="0" fontId="12" fillId="2" borderId="22" xfId="0" applyFont="1" applyFill="1" applyBorder="1" applyProtection="1">
      <protection locked="0"/>
    </xf>
    <xf numFmtId="0" fontId="12" fillId="2" borderId="22" xfId="0" applyFont="1" applyFill="1" applyBorder="1" applyAlignment="1" applyProtection="1">
      <alignment horizontal="center"/>
      <protection locked="0"/>
    </xf>
    <xf numFmtId="0" fontId="7" fillId="0" borderId="6" xfId="0" applyFont="1" applyFill="1" applyBorder="1" applyProtection="1">
      <protection locked="0"/>
    </xf>
    <xf numFmtId="0" fontId="7" fillId="0" borderId="7" xfId="0" applyFont="1" applyFill="1" applyBorder="1" applyAlignment="1" applyProtection="1">
      <alignment wrapText="1"/>
      <protection locked="0"/>
    </xf>
    <xf numFmtId="0" fontId="7" fillId="0" borderId="3" xfId="0" applyFont="1" applyFill="1" applyBorder="1" applyAlignment="1">
      <alignment horizontal="center"/>
    </xf>
    <xf numFmtId="0" fontId="7" fillId="0" borderId="3" xfId="0" applyFont="1" applyFill="1" applyBorder="1" applyProtection="1">
      <protection locked="0"/>
    </xf>
    <xf numFmtId="0" fontId="7" fillId="0" borderId="3" xfId="0" applyFont="1" applyFill="1" applyBorder="1"/>
    <xf numFmtId="0" fontId="7" fillId="0" borderId="21" xfId="0" applyFont="1" applyFill="1" applyBorder="1" applyProtection="1">
      <protection locked="0"/>
    </xf>
    <xf numFmtId="2" fontId="7" fillId="0" borderId="21" xfId="0" applyNumberFormat="1" applyFont="1" applyFill="1" applyBorder="1" applyAlignment="1" applyProtection="1">
      <alignment horizontal="center"/>
    </xf>
    <xf numFmtId="0" fontId="7" fillId="0" borderId="4" xfId="0" applyFont="1" applyFill="1" applyBorder="1" applyAlignment="1" applyProtection="1">
      <alignment wrapText="1"/>
      <protection locked="0"/>
    </xf>
    <xf numFmtId="0" fontId="19" fillId="0" borderId="22" xfId="0" applyFont="1" applyBorder="1"/>
    <xf numFmtId="0" fontId="19" fillId="0" borderId="22" xfId="0" applyFont="1" applyFill="1" applyBorder="1" applyProtection="1">
      <protection locked="0"/>
    </xf>
    <xf numFmtId="0" fontId="20" fillId="2" borderId="6" xfId="0" applyFont="1" applyFill="1" applyBorder="1" applyProtection="1">
      <protection locked="0"/>
    </xf>
    <xf numFmtId="0" fontId="21" fillId="0" borderId="9" xfId="0" applyFont="1" applyBorder="1" applyAlignment="1">
      <alignment horizontal="center"/>
    </xf>
    <xf numFmtId="0" fontId="7" fillId="9" borderId="6" xfId="0" applyFont="1" applyFill="1" applyBorder="1"/>
    <xf numFmtId="0" fontId="7" fillId="9" borderId="9" xfId="0" applyFont="1" applyFill="1" applyBorder="1"/>
    <xf numFmtId="0" fontId="21" fillId="0" borderId="10" xfId="0" applyFont="1" applyBorder="1" applyAlignment="1">
      <alignment horizontal="center" wrapText="1"/>
    </xf>
    <xf numFmtId="0" fontId="21" fillId="0" borderId="23" xfId="0" applyFont="1" applyBorder="1" applyAlignment="1">
      <alignment horizontal="center"/>
    </xf>
    <xf numFmtId="2" fontId="21" fillId="0" borderId="23" xfId="0" applyNumberFormat="1" applyFont="1" applyFill="1" applyBorder="1" applyAlignment="1">
      <alignment horizontal="center"/>
    </xf>
    <xf numFmtId="49" fontId="11" fillId="6" borderId="9" xfId="0" applyNumberFormat="1" applyFont="1" applyFill="1" applyBorder="1" applyAlignment="1">
      <alignment horizontal="center"/>
    </xf>
    <xf numFmtId="49" fontId="11" fillId="7" borderId="9" xfId="0" applyNumberFormat="1" applyFont="1" applyFill="1" applyBorder="1" applyAlignment="1">
      <alignment horizontal="center"/>
    </xf>
    <xf numFmtId="49" fontId="11" fillId="8" borderId="10" xfId="0" applyNumberFormat="1" applyFont="1" applyFill="1" applyBorder="1" applyAlignment="1">
      <alignment horizontal="center"/>
    </xf>
    <xf numFmtId="49" fontId="11" fillId="7" borderId="9" xfId="0" quotePrefix="1" applyNumberFormat="1" applyFont="1" applyFill="1" applyBorder="1" applyAlignment="1">
      <alignment horizontal="center"/>
    </xf>
    <xf numFmtId="0" fontId="7" fillId="0" borderId="5" xfId="0" applyFont="1" applyFill="1" applyBorder="1"/>
    <xf numFmtId="0" fontId="7" fillId="0" borderId="6" xfId="0" applyFont="1" applyFill="1" applyBorder="1" applyAlignment="1">
      <alignment horizontal="center"/>
    </xf>
    <xf numFmtId="0" fontId="7" fillId="0" borderId="22" xfId="0" applyFont="1" applyFill="1" applyBorder="1" applyProtection="1">
      <protection locked="0"/>
    </xf>
    <xf numFmtId="0" fontId="7" fillId="0" borderId="7" xfId="0" applyFont="1" applyFill="1" applyBorder="1" applyAlignment="1">
      <alignment wrapText="1"/>
    </xf>
    <xf numFmtId="0" fontId="14" fillId="0" borderId="6" xfId="0" applyFont="1" applyBorder="1" applyAlignment="1">
      <alignment horizontal="center"/>
    </xf>
    <xf numFmtId="0" fontId="7" fillId="2" borderId="6" xfId="0" applyNumberFormat="1" applyFont="1" applyFill="1" applyBorder="1" applyProtection="1">
      <protection locked="0"/>
    </xf>
    <xf numFmtId="0" fontId="20" fillId="2" borderId="6" xfId="0" applyFont="1" applyFill="1" applyBorder="1" applyAlignment="1" applyProtection="1">
      <alignment horizontal="center"/>
      <protection locked="0"/>
    </xf>
    <xf numFmtId="0" fontId="7" fillId="0" borderId="6" xfId="0" applyNumberFormat="1" applyFont="1" applyFill="1" applyBorder="1" applyProtection="1">
      <protection locked="0"/>
    </xf>
    <xf numFmtId="0" fontId="7" fillId="9" borderId="3" xfId="0" applyFont="1" applyFill="1" applyBorder="1"/>
    <xf numFmtId="0" fontId="7" fillId="9" borderId="11" xfId="0" applyFont="1" applyFill="1" applyBorder="1"/>
    <xf numFmtId="0" fontId="6" fillId="2" borderId="22" xfId="0" applyFont="1" applyFill="1" applyBorder="1" applyProtection="1">
      <protection locked="0"/>
    </xf>
    <xf numFmtId="0" fontId="7" fillId="0" borderId="8" xfId="0" applyFont="1" applyFill="1" applyBorder="1"/>
    <xf numFmtId="0" fontId="7" fillId="0" borderId="9" xfId="0" applyFont="1" applyFill="1" applyBorder="1" applyAlignment="1">
      <alignment horizontal="center"/>
    </xf>
    <xf numFmtId="0" fontId="7" fillId="0" borderId="12" xfId="0" applyFont="1" applyFill="1" applyBorder="1"/>
    <xf numFmtId="0" fontId="7" fillId="0" borderId="11" xfId="0" applyFont="1" applyFill="1" applyBorder="1" applyAlignment="1">
      <alignment horizontal="center"/>
    </xf>
    <xf numFmtId="0" fontId="7" fillId="0" borderId="11" xfId="0" applyFont="1" applyFill="1" applyBorder="1" applyProtection="1">
      <protection locked="0"/>
    </xf>
    <xf numFmtId="0" fontId="7" fillId="0" borderId="11" xfId="0" applyFont="1" applyFill="1" applyBorder="1"/>
    <xf numFmtId="0" fontId="7" fillId="0" borderId="25" xfId="0" applyFont="1" applyFill="1" applyBorder="1" applyAlignment="1" applyProtection="1">
      <alignment wrapText="1"/>
      <protection locked="0"/>
    </xf>
    <xf numFmtId="0" fontId="27" fillId="0" borderId="0" xfId="0" applyFont="1" applyAlignment="1">
      <alignment vertical="top"/>
    </xf>
    <xf numFmtId="0" fontId="28" fillId="0" borderId="0" xfId="0" applyFont="1" applyAlignment="1" applyProtection="1">
      <alignment vertical="top"/>
    </xf>
    <xf numFmtId="0" fontId="0" fillId="0" borderId="0" xfId="0" applyAlignment="1" applyProtection="1"/>
    <xf numFmtId="0" fontId="0" fillId="0" borderId="0" xfId="0" applyAlignment="1" applyProtection="1">
      <alignment vertical="top"/>
    </xf>
    <xf numFmtId="0" fontId="0" fillId="0" borderId="0" xfId="0" applyProtection="1"/>
    <xf numFmtId="0" fontId="0" fillId="10" borderId="0" xfId="0" applyFill="1" applyProtection="1"/>
    <xf numFmtId="0" fontId="0" fillId="10" borderId="39" xfId="0" applyFill="1" applyBorder="1" applyProtection="1"/>
    <xf numFmtId="0" fontId="30" fillId="10" borderId="29" xfId="0" applyFont="1" applyFill="1" applyBorder="1"/>
    <xf numFmtId="0" fontId="0" fillId="10" borderId="29" xfId="0" applyFill="1" applyBorder="1" applyProtection="1"/>
    <xf numFmtId="0" fontId="0" fillId="10" borderId="40" xfId="0" applyFill="1" applyBorder="1" applyProtection="1"/>
    <xf numFmtId="0" fontId="0" fillId="10" borderId="14" xfId="0" applyFill="1" applyBorder="1" applyProtection="1"/>
    <xf numFmtId="0" fontId="0" fillId="10" borderId="0" xfId="0" applyFill="1" applyBorder="1" applyProtection="1"/>
    <xf numFmtId="0" fontId="0" fillId="10" borderId="13" xfId="0" applyFill="1" applyBorder="1" applyProtection="1"/>
    <xf numFmtId="0" fontId="31" fillId="10" borderId="0" xfId="0" applyFont="1" applyFill="1" applyBorder="1" applyProtection="1"/>
    <xf numFmtId="0" fontId="32" fillId="0" borderId="15" xfId="0" applyFont="1" applyBorder="1"/>
    <xf numFmtId="0" fontId="32" fillId="0" borderId="42" xfId="0" applyFont="1" applyBorder="1"/>
    <xf numFmtId="0" fontId="32" fillId="0" borderId="42" xfId="0" applyFont="1" applyBorder="1" applyAlignment="1">
      <alignment horizontal="center"/>
    </xf>
    <xf numFmtId="0" fontId="0" fillId="12" borderId="44" xfId="0" applyFill="1" applyBorder="1" applyProtection="1">
      <protection locked="0"/>
    </xf>
    <xf numFmtId="0" fontId="0" fillId="12" borderId="44" xfId="0" applyFill="1" applyBorder="1" applyAlignment="1" applyProtection="1">
      <alignment horizontal="left"/>
      <protection locked="0"/>
    </xf>
    <xf numFmtId="0" fontId="0" fillId="12" borderId="46" xfId="0" applyFill="1" applyBorder="1" applyProtection="1">
      <protection locked="0"/>
    </xf>
    <xf numFmtId="0" fontId="0" fillId="12" borderId="46" xfId="0" applyFill="1" applyBorder="1" applyAlignment="1" applyProtection="1">
      <alignment horizontal="left"/>
      <protection locked="0"/>
    </xf>
    <xf numFmtId="0" fontId="0" fillId="12" borderId="48" xfId="0" applyFill="1" applyBorder="1" applyProtection="1">
      <protection locked="0"/>
    </xf>
    <xf numFmtId="0" fontId="0" fillId="12" borderId="48" xfId="0" applyFill="1" applyBorder="1" applyAlignment="1" applyProtection="1">
      <alignment horizontal="left"/>
      <protection locked="0"/>
    </xf>
    <xf numFmtId="0" fontId="0" fillId="14" borderId="44" xfId="0" applyFill="1" applyBorder="1" applyProtection="1">
      <protection locked="0"/>
    </xf>
    <xf numFmtId="0" fontId="0" fillId="14" borderId="44" xfId="0" applyFill="1" applyBorder="1" applyAlignment="1" applyProtection="1">
      <alignment horizontal="left"/>
      <protection locked="0"/>
    </xf>
    <xf numFmtId="0" fontId="0" fillId="14" borderId="46" xfId="0" applyFill="1" applyBorder="1" applyProtection="1">
      <protection locked="0"/>
    </xf>
    <xf numFmtId="0" fontId="0" fillId="14" borderId="46" xfId="0" applyFill="1" applyBorder="1" applyAlignment="1" applyProtection="1">
      <alignment horizontal="left"/>
      <protection locked="0"/>
    </xf>
    <xf numFmtId="0" fontId="0" fillId="16" borderId="44" xfId="0" applyFill="1" applyBorder="1" applyProtection="1">
      <protection locked="0"/>
    </xf>
    <xf numFmtId="0" fontId="0" fillId="16" borderId="44" xfId="0" applyFill="1" applyBorder="1" applyAlignment="1" applyProtection="1">
      <alignment horizontal="left"/>
      <protection locked="0"/>
    </xf>
    <xf numFmtId="0" fontId="0" fillId="16" borderId="46" xfId="0" applyFill="1" applyBorder="1" applyProtection="1">
      <protection locked="0"/>
    </xf>
    <xf numFmtId="0" fontId="0" fillId="16" borderId="46" xfId="0" applyFill="1" applyBorder="1" applyAlignment="1" applyProtection="1">
      <alignment horizontal="left"/>
      <protection locked="0"/>
    </xf>
    <xf numFmtId="0" fontId="0" fillId="16" borderId="48" xfId="0" applyFill="1" applyBorder="1" applyProtection="1">
      <protection locked="0"/>
    </xf>
    <xf numFmtId="0" fontId="0" fillId="16" borderId="48" xfId="0" applyFill="1" applyBorder="1" applyAlignment="1" applyProtection="1">
      <alignment horizontal="left"/>
      <protection locked="0"/>
    </xf>
    <xf numFmtId="0" fontId="0" fillId="18" borderId="44" xfId="0" applyFill="1" applyBorder="1" applyAlignment="1" applyProtection="1">
      <alignment horizontal="center"/>
      <protection locked="0"/>
    </xf>
    <xf numFmtId="0" fontId="0" fillId="18" borderId="44" xfId="0" applyFill="1" applyBorder="1" applyAlignment="1" applyProtection="1">
      <alignment horizontal="left"/>
      <protection locked="0"/>
    </xf>
    <xf numFmtId="0" fontId="0" fillId="18" borderId="46" xfId="0" applyFill="1" applyBorder="1" applyAlignment="1" applyProtection="1">
      <alignment horizontal="center"/>
      <protection locked="0"/>
    </xf>
    <xf numFmtId="0" fontId="0" fillId="18" borderId="46" xfId="0" applyFill="1" applyBorder="1" applyAlignment="1" applyProtection="1">
      <alignment horizontal="left"/>
      <protection locked="0"/>
    </xf>
    <xf numFmtId="0" fontId="0" fillId="20" borderId="44" xfId="0" applyFill="1" applyBorder="1" applyProtection="1">
      <protection locked="0"/>
    </xf>
    <xf numFmtId="0" fontId="0" fillId="20" borderId="44" xfId="0" applyFill="1" applyBorder="1" applyAlignment="1" applyProtection="1">
      <alignment horizontal="left"/>
      <protection locked="0"/>
    </xf>
    <xf numFmtId="0" fontId="0" fillId="20" borderId="46" xfId="0" applyFill="1" applyBorder="1" applyProtection="1">
      <protection locked="0"/>
    </xf>
    <xf numFmtId="0" fontId="0" fillId="20" borderId="46" xfId="0" applyFill="1" applyBorder="1" applyAlignment="1" applyProtection="1">
      <alignment horizontal="left"/>
      <protection locked="0"/>
    </xf>
    <xf numFmtId="0" fontId="0" fillId="20" borderId="48" xfId="0" applyFill="1" applyBorder="1" applyProtection="1">
      <protection locked="0"/>
    </xf>
    <xf numFmtId="0" fontId="0" fillId="20" borderId="48" xfId="0" applyFill="1" applyBorder="1" applyAlignment="1" applyProtection="1">
      <alignment horizontal="left"/>
      <protection locked="0"/>
    </xf>
    <xf numFmtId="0" fontId="0" fillId="22" borderId="44" xfId="0" applyFill="1" applyBorder="1" applyProtection="1">
      <protection locked="0"/>
    </xf>
    <xf numFmtId="0" fontId="0" fillId="22" borderId="44" xfId="0" applyFill="1" applyBorder="1" applyAlignment="1" applyProtection="1">
      <alignment horizontal="left"/>
      <protection locked="0"/>
    </xf>
    <xf numFmtId="0" fontId="0" fillId="22" borderId="46" xfId="0" applyFill="1" applyBorder="1" applyProtection="1">
      <protection locked="0"/>
    </xf>
    <xf numFmtId="0" fontId="0" fillId="22" borderId="46" xfId="0" applyFill="1" applyBorder="1" applyAlignment="1" applyProtection="1">
      <alignment horizontal="left"/>
      <protection locked="0"/>
    </xf>
    <xf numFmtId="0" fontId="0" fillId="22" borderId="49" xfId="0" applyFill="1" applyBorder="1" applyProtection="1">
      <protection locked="0"/>
    </xf>
    <xf numFmtId="0" fontId="0" fillId="22" borderId="49" xfId="0" applyFill="1" applyBorder="1" applyAlignment="1" applyProtection="1">
      <alignment horizontal="left"/>
      <protection locked="0"/>
    </xf>
    <xf numFmtId="0" fontId="0" fillId="24" borderId="44" xfId="0" applyFill="1" applyBorder="1" applyProtection="1">
      <protection locked="0"/>
    </xf>
    <xf numFmtId="0" fontId="0" fillId="24" borderId="44" xfId="0" applyFill="1" applyBorder="1" applyAlignment="1" applyProtection="1">
      <alignment horizontal="left"/>
      <protection locked="0"/>
    </xf>
    <xf numFmtId="0" fontId="0" fillId="24" borderId="48" xfId="0" applyFill="1" applyBorder="1" applyProtection="1">
      <protection locked="0"/>
    </xf>
    <xf numFmtId="0" fontId="0" fillId="24" borderId="48" xfId="0" applyFill="1" applyBorder="1" applyAlignment="1" applyProtection="1">
      <alignment horizontal="left"/>
      <protection locked="0"/>
    </xf>
    <xf numFmtId="0" fontId="32" fillId="25" borderId="15" xfId="0" applyFont="1" applyFill="1" applyBorder="1" applyAlignment="1">
      <alignment horizontal="center" vertical="center" textRotation="90" wrapText="1"/>
    </xf>
    <xf numFmtId="0" fontId="0" fillId="26" borderId="44" xfId="0" applyFill="1" applyBorder="1" applyAlignment="1" applyProtection="1">
      <alignment horizontal="center"/>
      <protection locked="0"/>
    </xf>
    <xf numFmtId="0" fontId="0" fillId="26" borderId="44" xfId="0" applyFill="1" applyBorder="1" applyAlignment="1" applyProtection="1">
      <alignment horizontal="left"/>
      <protection locked="0"/>
    </xf>
    <xf numFmtId="0" fontId="32" fillId="27" borderId="15" xfId="0" applyFont="1" applyFill="1" applyBorder="1" applyAlignment="1">
      <alignment horizontal="center" vertical="center" textRotation="90" wrapText="1"/>
    </xf>
    <xf numFmtId="0" fontId="0" fillId="28" borderId="44" xfId="0" applyFill="1" applyBorder="1" applyAlignment="1" applyProtection="1">
      <alignment horizontal="center"/>
      <protection locked="0"/>
    </xf>
    <xf numFmtId="0" fontId="0" fillId="28" borderId="44" xfId="0" applyFill="1" applyBorder="1" applyAlignment="1" applyProtection="1">
      <alignment horizontal="left"/>
      <protection locked="0"/>
    </xf>
    <xf numFmtId="0" fontId="0" fillId="30" borderId="51" xfId="0" applyFill="1" applyBorder="1" applyProtection="1">
      <protection locked="0"/>
    </xf>
    <xf numFmtId="0" fontId="0" fillId="30" borderId="51" xfId="0" applyFill="1" applyBorder="1" applyAlignment="1" applyProtection="1">
      <alignment horizontal="left"/>
      <protection locked="0"/>
    </xf>
    <xf numFmtId="0" fontId="0" fillId="30" borderId="46" xfId="0" applyFill="1" applyBorder="1" applyProtection="1">
      <protection locked="0"/>
    </xf>
    <xf numFmtId="0" fontId="0" fillId="30" borderId="46" xfId="0" applyFill="1" applyBorder="1" applyAlignment="1" applyProtection="1">
      <alignment horizontal="left"/>
      <protection locked="0"/>
    </xf>
    <xf numFmtId="0" fontId="0" fillId="30" borderId="48" xfId="0" applyFill="1" applyBorder="1" applyProtection="1">
      <protection locked="0"/>
    </xf>
    <xf numFmtId="0" fontId="0" fillId="30" borderId="48" xfId="0" applyFill="1" applyBorder="1" applyAlignment="1" applyProtection="1">
      <alignment horizontal="left"/>
      <protection locked="0"/>
    </xf>
    <xf numFmtId="0" fontId="0" fillId="10" borderId="52" xfId="0" applyFill="1" applyBorder="1" applyProtection="1"/>
    <xf numFmtId="0" fontId="0" fillId="10" borderId="53" xfId="0" applyFill="1" applyBorder="1" applyProtection="1"/>
    <xf numFmtId="0" fontId="0" fillId="10" borderId="54" xfId="0" applyFill="1" applyBorder="1" applyProtection="1"/>
    <xf numFmtId="0" fontId="7" fillId="10" borderId="0" xfId="0" applyFont="1" applyFill="1" applyProtection="1"/>
    <xf numFmtId="0" fontId="7" fillId="10" borderId="29" xfId="0" applyFont="1" applyFill="1" applyBorder="1" applyProtection="1"/>
    <xf numFmtId="0" fontId="7" fillId="10" borderId="0" xfId="0" applyFont="1" applyFill="1" applyBorder="1" applyProtection="1"/>
    <xf numFmtId="0" fontId="6" fillId="0" borderId="41" xfId="0" applyFont="1" applyBorder="1" applyAlignment="1">
      <alignment horizontal="center"/>
    </xf>
    <xf numFmtId="0" fontId="7" fillId="12" borderId="43" xfId="0" applyFont="1" applyFill="1" applyBorder="1" applyAlignment="1">
      <alignment vertical="top" wrapText="1"/>
    </xf>
    <xf numFmtId="0" fontId="7" fillId="12" borderId="45" xfId="0" applyFont="1" applyFill="1" applyBorder="1" applyAlignment="1">
      <alignment vertical="top" wrapText="1"/>
    </xf>
    <xf numFmtId="0" fontId="7" fillId="12" borderId="47" xfId="0" applyFont="1" applyFill="1" applyBorder="1" applyAlignment="1">
      <alignment vertical="top" wrapText="1"/>
    </xf>
    <xf numFmtId="0" fontId="7" fillId="14" borderId="43" xfId="0" applyFont="1" applyFill="1" applyBorder="1" applyAlignment="1">
      <alignment vertical="top" wrapText="1"/>
    </xf>
    <xf numFmtId="0" fontId="7" fillId="14" borderId="45" xfId="0" applyFont="1" applyFill="1" applyBorder="1" applyAlignment="1">
      <alignment vertical="top" wrapText="1"/>
    </xf>
    <xf numFmtId="0" fontId="7" fillId="16" borderId="43" xfId="0" applyFont="1" applyFill="1" applyBorder="1" applyAlignment="1">
      <alignment vertical="top" wrapText="1"/>
    </xf>
    <xf numFmtId="0" fontId="7" fillId="16" borderId="45" xfId="0" applyFont="1" applyFill="1" applyBorder="1" applyAlignment="1">
      <alignment vertical="top" wrapText="1"/>
    </xf>
    <xf numFmtId="0" fontId="7" fillId="16" borderId="47" xfId="0" applyFont="1" applyFill="1" applyBorder="1" applyAlignment="1">
      <alignment vertical="top" wrapText="1"/>
    </xf>
    <xf numFmtId="0" fontId="7" fillId="18" borderId="43" xfId="0" applyFont="1" applyFill="1" applyBorder="1" applyAlignment="1">
      <alignment vertical="top" wrapText="1"/>
    </xf>
    <xf numFmtId="0" fontId="7" fillId="18" borderId="45" xfId="0" applyFont="1" applyFill="1" applyBorder="1" applyAlignment="1">
      <alignment vertical="top" wrapText="1"/>
    </xf>
    <xf numFmtId="0" fontId="7" fillId="20" borderId="43" xfId="0" applyFont="1" applyFill="1" applyBorder="1" applyAlignment="1">
      <alignment vertical="top" wrapText="1"/>
    </xf>
    <xf numFmtId="0" fontId="7" fillId="20" borderId="45" xfId="0" applyFont="1" applyFill="1" applyBorder="1" applyAlignment="1">
      <alignment vertical="top" wrapText="1"/>
    </xf>
    <xf numFmtId="0" fontId="7" fillId="20" borderId="47" xfId="0" applyFont="1" applyFill="1" applyBorder="1" applyAlignment="1">
      <alignment vertical="top" wrapText="1"/>
    </xf>
    <xf numFmtId="0" fontId="7" fillId="22" borderId="43" xfId="0" applyFont="1" applyFill="1" applyBorder="1" applyAlignment="1">
      <alignment vertical="top" wrapText="1"/>
    </xf>
    <xf numFmtId="0" fontId="7" fillId="22" borderId="45" xfId="0" applyFont="1" applyFill="1" applyBorder="1" applyAlignment="1">
      <alignment vertical="top" wrapText="1"/>
    </xf>
    <xf numFmtId="0" fontId="7" fillId="24" borderId="43" xfId="0" applyFont="1" applyFill="1" applyBorder="1" applyAlignment="1">
      <alignment vertical="top" wrapText="1"/>
    </xf>
    <xf numFmtId="0" fontId="7" fillId="24" borderId="47" xfId="0" applyFont="1" applyFill="1" applyBorder="1" applyAlignment="1">
      <alignment vertical="top" wrapText="1"/>
    </xf>
    <xf numFmtId="0" fontId="7" fillId="26" borderId="43" xfId="0" applyFont="1" applyFill="1" applyBorder="1" applyAlignment="1">
      <alignment vertical="top" wrapText="1"/>
    </xf>
    <xf numFmtId="0" fontId="7" fillId="28" borderId="43" xfId="0" applyFont="1" applyFill="1" applyBorder="1" applyAlignment="1">
      <alignment vertical="top" wrapText="1"/>
    </xf>
    <xf numFmtId="0" fontId="7" fillId="30" borderId="50" xfId="0" applyFont="1" applyFill="1" applyBorder="1" applyAlignment="1">
      <alignment vertical="top" wrapText="1"/>
    </xf>
    <xf numFmtId="0" fontId="7" fillId="30" borderId="45" xfId="0" applyFont="1" applyFill="1" applyBorder="1" applyAlignment="1">
      <alignment vertical="top" wrapText="1"/>
    </xf>
    <xf numFmtId="0" fontId="7" fillId="30" borderId="47" xfId="0" applyFont="1" applyFill="1" applyBorder="1" applyAlignment="1">
      <alignment vertical="top" wrapText="1"/>
    </xf>
    <xf numFmtId="0" fontId="7" fillId="10" borderId="53" xfId="0" applyFont="1" applyFill="1" applyBorder="1" applyProtection="1"/>
    <xf numFmtId="0" fontId="0" fillId="0" borderId="0" xfId="0" applyAlignment="1">
      <alignment horizontal="center"/>
    </xf>
    <xf numFmtId="0" fontId="24" fillId="0" borderId="35" xfId="0" applyFont="1" applyBorder="1" applyAlignment="1">
      <alignment horizontal="right"/>
    </xf>
    <xf numFmtId="0" fontId="0" fillId="0" borderId="55" xfId="0" applyBorder="1"/>
    <xf numFmtId="0" fontId="24" fillId="0" borderId="56" xfId="0" applyFont="1" applyBorder="1" applyAlignment="1">
      <alignment horizontal="center"/>
    </xf>
    <xf numFmtId="0" fontId="24" fillId="0" borderId="57" xfId="0" applyFont="1" applyBorder="1" applyAlignment="1">
      <alignment horizontal="center"/>
    </xf>
    <xf numFmtId="0" fontId="24" fillId="0" borderId="58" xfId="0" applyFont="1" applyBorder="1" applyAlignment="1">
      <alignment horizontal="center"/>
    </xf>
    <xf numFmtId="0" fontId="0" fillId="0" borderId="26" xfId="0" applyBorder="1" applyAlignment="1">
      <alignment horizontal="center"/>
    </xf>
    <xf numFmtId="0" fontId="0" fillId="0" borderId="27" xfId="0" applyBorder="1" applyAlignment="1">
      <alignment wrapText="1"/>
    </xf>
    <xf numFmtId="14" fontId="0" fillId="0" borderId="27" xfId="0" applyNumberFormat="1" applyBorder="1" applyAlignment="1">
      <alignment horizontal="center"/>
    </xf>
    <xf numFmtId="0" fontId="0" fillId="0" borderId="5" xfId="0" applyBorder="1" applyAlignment="1">
      <alignment horizontal="center"/>
    </xf>
    <xf numFmtId="14" fontId="0" fillId="0" borderId="6" xfId="0" applyNumberFormat="1" applyBorder="1" applyAlignment="1">
      <alignment horizontal="center"/>
    </xf>
    <xf numFmtId="0" fontId="0" fillId="0" borderId="7" xfId="0" applyBorder="1" applyAlignment="1">
      <alignment horizontal="center"/>
    </xf>
    <xf numFmtId="0" fontId="0" fillId="0" borderId="5" xfId="0"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wrapText="1"/>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17" fillId="0" borderId="28" xfId="0" applyFont="1" applyBorder="1" applyAlignment="1">
      <alignment horizontal="center"/>
    </xf>
    <xf numFmtId="0" fontId="17" fillId="0" borderId="6" xfId="0" applyFont="1" applyBorder="1" applyAlignment="1">
      <alignment wrapText="1"/>
    </xf>
    <xf numFmtId="0" fontId="5" fillId="0" borderId="3" xfId="1" applyBorder="1" applyAlignment="1" applyProtection="1"/>
    <xf numFmtId="0" fontId="32" fillId="0" borderId="2" xfId="0" applyFont="1" applyBorder="1"/>
    <xf numFmtId="0" fontId="32" fillId="0" borderId="3" xfId="0" applyFont="1" applyBorder="1"/>
    <xf numFmtId="0" fontId="32" fillId="0" borderId="4" xfId="0" applyFont="1" applyBorder="1"/>
    <xf numFmtId="0" fontId="17" fillId="0" borderId="5" xfId="0" applyFont="1" applyBorder="1"/>
    <xf numFmtId="0" fontId="5" fillId="0" borderId="7" xfId="1" quotePrefix="1" applyBorder="1" applyAlignment="1" applyProtection="1"/>
    <xf numFmtId="0" fontId="0" fillId="0" borderId="7" xfId="0" applyBorder="1"/>
    <xf numFmtId="0" fontId="0" fillId="0" borderId="5" xfId="0" applyBorder="1"/>
    <xf numFmtId="0" fontId="0" fillId="0" borderId="8" xfId="0" applyBorder="1"/>
    <xf numFmtId="0" fontId="0" fillId="0" borderId="9" xfId="0" applyBorder="1"/>
    <xf numFmtId="0" fontId="0" fillId="0" borderId="10" xfId="0" applyBorder="1"/>
    <xf numFmtId="0" fontId="5" fillId="0" borderId="7" xfId="1" applyBorder="1" applyAlignment="1" applyProtection="1"/>
    <xf numFmtId="0" fontId="33" fillId="0" borderId="0" xfId="0" applyFont="1"/>
    <xf numFmtId="0" fontId="34" fillId="0" borderId="0" xfId="0" applyFont="1"/>
    <xf numFmtId="0" fontId="35" fillId="0" borderId="56" xfId="0" applyFont="1" applyBorder="1" applyAlignment="1">
      <alignment horizontal="right"/>
    </xf>
    <xf numFmtId="0" fontId="36" fillId="9" borderId="58" xfId="0" applyFont="1" applyFill="1" applyBorder="1" applyAlignment="1" applyProtection="1">
      <alignment horizontal="center"/>
      <protection locked="0"/>
    </xf>
    <xf numFmtId="0" fontId="36" fillId="0" borderId="0" xfId="0" applyFont="1"/>
    <xf numFmtId="0" fontId="36" fillId="32" borderId="53" xfId="0" applyFont="1" applyFill="1" applyBorder="1" applyAlignment="1"/>
    <xf numFmtId="0" fontId="35" fillId="0" borderId="56" xfId="0" applyFont="1" applyBorder="1" applyAlignment="1">
      <alignment horizontal="center" wrapText="1"/>
    </xf>
    <xf numFmtId="0" fontId="35" fillId="0" borderId="57" xfId="0" applyFont="1" applyBorder="1" applyAlignment="1">
      <alignment horizontal="center" wrapText="1"/>
    </xf>
    <xf numFmtId="0" fontId="38" fillId="0" borderId="57" xfId="0" applyFont="1" applyBorder="1" applyAlignment="1">
      <alignment horizontal="center" wrapText="1"/>
    </xf>
    <xf numFmtId="0" fontId="35" fillId="0" borderId="58" xfId="0" applyFont="1" applyBorder="1" applyAlignment="1">
      <alignment horizontal="center" wrapText="1"/>
    </xf>
    <xf numFmtId="0" fontId="39" fillId="14" borderId="0" xfId="0" applyFont="1" applyFill="1" applyAlignment="1">
      <alignment horizontal="center" wrapText="1"/>
    </xf>
    <xf numFmtId="0" fontId="0" fillId="0" borderId="0" xfId="0" applyAlignment="1">
      <alignment horizontal="center" wrapText="1"/>
    </xf>
    <xf numFmtId="0" fontId="36" fillId="9" borderId="26" xfId="0" applyFont="1" applyFill="1" applyBorder="1" applyAlignment="1" applyProtection="1">
      <alignment horizontal="left"/>
      <protection locked="0"/>
    </xf>
    <xf numFmtId="0" fontId="36" fillId="9" borderId="27" xfId="0" applyFont="1" applyFill="1" applyBorder="1" applyAlignment="1" applyProtection="1">
      <alignment horizontal="center"/>
      <protection locked="0"/>
    </xf>
    <xf numFmtId="0" fontId="36" fillId="9" borderId="27" xfId="0" applyFont="1" applyFill="1" applyBorder="1" applyAlignment="1" applyProtection="1">
      <alignment horizontal="right"/>
      <protection locked="0"/>
    </xf>
    <xf numFmtId="0" fontId="36" fillId="9" borderId="27" xfId="0" applyFont="1" applyFill="1" applyBorder="1" applyAlignment="1" applyProtection="1">
      <alignment horizontal="center"/>
    </xf>
    <xf numFmtId="0" fontId="36" fillId="31" borderId="27" xfId="0" applyFont="1" applyFill="1" applyBorder="1" applyAlignment="1" applyProtection="1">
      <alignment horizontal="center"/>
      <protection locked="0"/>
    </xf>
    <xf numFmtId="0" fontId="36" fillId="0" borderId="27" xfId="0" applyNumberFormat="1" applyFont="1" applyFill="1" applyBorder="1" applyAlignment="1" applyProtection="1">
      <alignment horizontal="center"/>
    </xf>
    <xf numFmtId="0" fontId="36" fillId="0" borderId="27" xfId="0" applyFont="1" applyFill="1" applyBorder="1" applyAlignment="1" applyProtection="1">
      <alignment horizontal="center"/>
    </xf>
    <xf numFmtId="10" fontId="36" fillId="0" borderId="27" xfId="0" applyNumberFormat="1" applyFont="1" applyFill="1" applyBorder="1" applyAlignment="1" applyProtection="1">
      <alignment horizontal="center"/>
    </xf>
    <xf numFmtId="0" fontId="36" fillId="9" borderId="28" xfId="0" applyFont="1" applyFill="1" applyBorder="1" applyProtection="1">
      <protection locked="0"/>
    </xf>
    <xf numFmtId="0" fontId="39" fillId="14" borderId="0" xfId="0" applyFont="1" applyFill="1"/>
    <xf numFmtId="0" fontId="24" fillId="0" borderId="0" xfId="0" applyFont="1"/>
    <xf numFmtId="0" fontId="36" fillId="9" borderId="5" xfId="0" applyFont="1" applyFill="1" applyBorder="1" applyAlignment="1" applyProtection="1">
      <alignment horizontal="left"/>
      <protection locked="0"/>
    </xf>
    <xf numFmtId="0" fontId="36" fillId="9" borderId="6" xfId="0" applyFont="1" applyFill="1" applyBorder="1" applyAlignment="1" applyProtection="1">
      <alignment horizontal="center"/>
      <protection locked="0"/>
    </xf>
    <xf numFmtId="0" fontId="36" fillId="9" borderId="6" xfId="0" applyFont="1" applyFill="1" applyBorder="1" applyAlignment="1" applyProtection="1">
      <alignment horizontal="right"/>
      <protection locked="0"/>
    </xf>
    <xf numFmtId="0" fontId="36" fillId="9" borderId="7" xfId="0" applyFont="1" applyFill="1" applyBorder="1" applyProtection="1">
      <protection locked="0"/>
    </xf>
    <xf numFmtId="0" fontId="17" fillId="0" borderId="0" xfId="0" applyFont="1" applyFill="1" applyBorder="1" applyAlignment="1">
      <alignment horizontal="center"/>
    </xf>
    <xf numFmtId="0" fontId="17" fillId="0" borderId="0" xfId="0" applyFont="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40" fillId="0" borderId="0" xfId="0" applyFont="1" applyAlignment="1">
      <alignment horizontal="center"/>
    </xf>
    <xf numFmtId="0" fontId="36" fillId="9" borderId="25" xfId="0" applyFont="1" applyFill="1" applyBorder="1" applyProtection="1">
      <protection locked="0"/>
    </xf>
    <xf numFmtId="0" fontId="36" fillId="9" borderId="8" xfId="0" applyFont="1" applyFill="1" applyBorder="1" applyAlignment="1" applyProtection="1">
      <alignment horizontal="left"/>
      <protection locked="0"/>
    </xf>
    <xf numFmtId="0" fontId="36" fillId="9" borderId="9" xfId="0" applyFont="1" applyFill="1" applyBorder="1" applyAlignment="1" applyProtection="1">
      <alignment horizontal="center"/>
      <protection locked="0"/>
    </xf>
    <xf numFmtId="0" fontId="36" fillId="9" borderId="9" xfId="0" applyFont="1" applyFill="1" applyBorder="1" applyAlignment="1" applyProtection="1">
      <alignment horizontal="right"/>
      <protection locked="0"/>
    </xf>
    <xf numFmtId="0" fontId="36" fillId="31" borderId="9" xfId="0" applyFont="1" applyFill="1" applyBorder="1" applyAlignment="1" applyProtection="1">
      <alignment horizontal="center"/>
      <protection locked="0"/>
    </xf>
    <xf numFmtId="0" fontId="36" fillId="0" borderId="9" xfId="0" applyNumberFormat="1" applyFont="1" applyFill="1" applyBorder="1" applyAlignment="1" applyProtection="1">
      <alignment horizontal="center"/>
    </xf>
    <xf numFmtId="0" fontId="36" fillId="0" borderId="9" xfId="0" applyFont="1" applyFill="1" applyBorder="1" applyAlignment="1" applyProtection="1">
      <alignment horizontal="center"/>
    </xf>
    <xf numFmtId="10" fontId="36" fillId="0" borderId="9" xfId="0" applyNumberFormat="1" applyFont="1" applyFill="1" applyBorder="1" applyAlignment="1" applyProtection="1">
      <alignment horizontal="center"/>
    </xf>
    <xf numFmtId="0" fontId="36" fillId="9" borderId="10" xfId="0" applyFont="1" applyFill="1" applyBorder="1" applyProtection="1">
      <protection locked="0"/>
    </xf>
    <xf numFmtId="0" fontId="36" fillId="0" borderId="27" xfId="0" applyFont="1" applyBorder="1" applyProtection="1"/>
    <xf numFmtId="0" fontId="36" fillId="0" borderId="27" xfId="0" applyFont="1" applyBorder="1" applyAlignment="1" applyProtection="1">
      <alignment horizontal="center"/>
    </xf>
    <xf numFmtId="0" fontId="36" fillId="32" borderId="27" xfId="0" applyFont="1" applyFill="1" applyBorder="1" applyProtection="1"/>
    <xf numFmtId="10" fontId="37" fillId="32" borderId="27" xfId="0" applyNumberFormat="1" applyFont="1" applyFill="1" applyBorder="1" applyAlignment="1" applyProtection="1">
      <alignment horizontal="center"/>
    </xf>
    <xf numFmtId="0" fontId="36" fillId="32" borderId="28" xfId="0" applyFont="1" applyFill="1" applyBorder="1" applyProtection="1"/>
    <xf numFmtId="0" fontId="36" fillId="0" borderId="5" xfId="0" applyFont="1" applyBorder="1" applyProtection="1"/>
    <xf numFmtId="0" fontId="41" fillId="0" borderId="6" xfId="0" applyFont="1" applyBorder="1" applyAlignment="1" applyProtection="1">
      <alignment horizontal="center"/>
    </xf>
    <xf numFmtId="0" fontId="36" fillId="0" borderId="6" xfId="0" applyFont="1" applyBorder="1" applyProtection="1"/>
    <xf numFmtId="0" fontId="41" fillId="0" borderId="6" xfId="0" quotePrefix="1" applyFont="1" applyBorder="1" applyProtection="1"/>
    <xf numFmtId="0" fontId="36" fillId="0" borderId="6" xfId="0" applyFont="1" applyBorder="1" applyAlignment="1" applyProtection="1">
      <alignment horizontal="center"/>
    </xf>
    <xf numFmtId="10" fontId="36" fillId="0" borderId="6" xfId="0" applyNumberFormat="1" applyFont="1" applyBorder="1" applyProtection="1"/>
    <xf numFmtId="0" fontId="36" fillId="0" borderId="7" xfId="0" applyFont="1" applyBorder="1" applyProtection="1"/>
    <xf numFmtId="0" fontId="39" fillId="14" borderId="0" xfId="0" quotePrefix="1" applyFont="1" applyFill="1"/>
    <xf numFmtId="1" fontId="39" fillId="0" borderId="0" xfId="0" quotePrefix="1" applyNumberFormat="1" applyFont="1" applyAlignment="1">
      <alignment horizontal="right"/>
    </xf>
    <xf numFmtId="0" fontId="41" fillId="14" borderId="6" xfId="0" quotePrefix="1" applyFont="1" applyFill="1" applyBorder="1" applyAlignment="1" applyProtection="1">
      <alignment horizontal="center"/>
    </xf>
    <xf numFmtId="0" fontId="36" fillId="0" borderId="6" xfId="0" applyFont="1" applyFill="1" applyBorder="1" applyAlignment="1" applyProtection="1">
      <alignment horizontal="center"/>
    </xf>
    <xf numFmtId="0" fontId="0" fillId="0" borderId="27" xfId="0" applyBorder="1"/>
    <xf numFmtId="0" fontId="0" fillId="0" borderId="28" xfId="0" applyBorder="1"/>
    <xf numFmtId="0" fontId="36" fillId="33" borderId="9" xfId="0" quotePrefix="1" applyFont="1" applyFill="1" applyBorder="1" applyAlignment="1" applyProtection="1">
      <alignment horizontal="center"/>
    </xf>
    <xf numFmtId="0" fontId="43" fillId="0" borderId="9" xfId="0" applyFont="1" applyBorder="1"/>
    <xf numFmtId="0" fontId="0" fillId="14" borderId="0" xfId="0" applyFill="1"/>
    <xf numFmtId="0" fontId="44" fillId="0" borderId="0" xfId="0" applyFont="1"/>
    <xf numFmtId="0" fontId="39" fillId="0" borderId="0" xfId="0" quotePrefix="1" applyFont="1" applyAlignment="1">
      <alignment horizontal="left"/>
    </xf>
    <xf numFmtId="0" fontId="0" fillId="0" borderId="0" xfId="0" quotePrefix="1" applyFill="1" applyBorder="1" applyAlignment="1">
      <alignment horizontal="center"/>
    </xf>
    <xf numFmtId="0" fontId="40" fillId="0" borderId="0" xfId="0" applyFont="1"/>
    <xf numFmtId="0" fontId="0" fillId="0" borderId="5" xfId="0" applyBorder="1" applyAlignment="1" applyProtection="1">
      <alignment horizontal="center" wrapText="1"/>
      <protection locked="0"/>
    </xf>
    <xf numFmtId="14" fontId="0" fillId="0" borderId="6" xfId="0" applyNumberFormat="1" applyBorder="1" applyAlignment="1" applyProtection="1">
      <alignment horizontal="center"/>
      <protection locked="0"/>
    </xf>
    <xf numFmtId="0" fontId="10" fillId="34" borderId="27" xfId="0" applyFont="1" applyFill="1" applyBorder="1" applyAlignment="1">
      <alignment horizontal="center"/>
    </xf>
    <xf numFmtId="0" fontId="10" fillId="34" borderId="6" xfId="0" applyFont="1" applyFill="1" applyBorder="1" applyAlignment="1">
      <alignment horizontal="center"/>
    </xf>
    <xf numFmtId="0" fontId="10" fillId="34" borderId="11" xfId="0" applyFont="1" applyFill="1" applyBorder="1" applyAlignment="1">
      <alignment horizontal="center"/>
    </xf>
    <xf numFmtId="0" fontId="27" fillId="0" borderId="0" xfId="0" applyFont="1" applyAlignment="1">
      <alignment horizontal="left" wrapText="1"/>
    </xf>
    <xf numFmtId="0" fontId="29" fillId="0" borderId="0" xfId="0" applyFont="1" applyAlignment="1">
      <alignment horizontal="left" wrapText="1"/>
    </xf>
    <xf numFmtId="0" fontId="5" fillId="0" borderId="0" xfId="1" applyAlignment="1" applyProtection="1">
      <alignment horizontal="left" wrapText="1"/>
    </xf>
    <xf numFmtId="0" fontId="17" fillId="10" borderId="0" xfId="0" applyFont="1" applyFill="1" applyBorder="1" applyAlignment="1">
      <alignment wrapText="1"/>
    </xf>
    <xf numFmtId="0" fontId="0" fillId="10" borderId="0" xfId="0" applyFill="1" applyBorder="1" applyAlignment="1">
      <alignment wrapText="1"/>
    </xf>
    <xf numFmtId="0" fontId="32" fillId="11" borderId="15" xfId="0" applyFont="1" applyFill="1" applyBorder="1" applyAlignment="1">
      <alignment horizontal="center" vertical="center" textRotation="90" wrapText="1"/>
    </xf>
    <xf numFmtId="0" fontId="7" fillId="12" borderId="45" xfId="0" applyFont="1" applyFill="1" applyBorder="1" applyAlignment="1">
      <alignment vertical="top" wrapText="1"/>
    </xf>
    <xf numFmtId="0" fontId="0" fillId="12" borderId="46" xfId="0" applyFill="1" applyBorder="1" applyAlignment="1" applyProtection="1">
      <alignment horizontal="center"/>
      <protection locked="0"/>
    </xf>
    <xf numFmtId="0" fontId="0" fillId="12" borderId="46" xfId="0" applyFill="1" applyBorder="1" applyAlignment="1" applyProtection="1">
      <alignment horizontal="left"/>
      <protection locked="0"/>
    </xf>
    <xf numFmtId="0" fontId="7" fillId="14" borderId="45" xfId="0" applyFont="1" applyFill="1" applyBorder="1" applyAlignment="1">
      <alignment vertical="top" wrapText="1"/>
    </xf>
    <xf numFmtId="0" fontId="7" fillId="14" borderId="47" xfId="0" applyFont="1" applyFill="1" applyBorder="1" applyAlignment="1">
      <alignment vertical="top" wrapText="1"/>
    </xf>
    <xf numFmtId="0" fontId="0" fillId="14" borderId="46" xfId="0" applyFill="1" applyBorder="1" applyAlignment="1" applyProtection="1">
      <alignment horizontal="center"/>
      <protection locked="0"/>
    </xf>
    <xf numFmtId="0" fontId="0" fillId="14" borderId="48" xfId="0" applyFill="1" applyBorder="1" applyAlignment="1" applyProtection="1">
      <alignment horizontal="center"/>
      <protection locked="0"/>
    </xf>
    <xf numFmtId="0" fontId="0" fillId="14" borderId="46" xfId="0" applyFill="1" applyBorder="1" applyAlignment="1" applyProtection="1">
      <alignment horizontal="left"/>
      <protection locked="0"/>
    </xf>
    <xf numFmtId="0" fontId="0" fillId="14" borderId="48" xfId="0" applyFill="1" applyBorder="1" applyAlignment="1" applyProtection="1">
      <alignment horizontal="left"/>
      <protection locked="0"/>
    </xf>
    <xf numFmtId="0" fontId="32" fillId="15" borderId="15" xfId="0" applyFont="1" applyFill="1" applyBorder="1" applyAlignment="1">
      <alignment horizontal="center" vertical="center" textRotation="90" wrapText="1"/>
    </xf>
    <xf numFmtId="0" fontId="32" fillId="17" borderId="15" xfId="0" applyFont="1" applyFill="1" applyBorder="1" applyAlignment="1">
      <alignment horizontal="center" vertical="center" textRotation="90" wrapText="1"/>
    </xf>
    <xf numFmtId="0" fontId="32" fillId="19" borderId="15" xfId="0" applyFont="1" applyFill="1" applyBorder="1" applyAlignment="1">
      <alignment horizontal="center" vertical="center" textRotation="90" wrapText="1"/>
    </xf>
    <xf numFmtId="0" fontId="32" fillId="21" borderId="15" xfId="0" applyFont="1" applyFill="1" applyBorder="1" applyAlignment="1">
      <alignment horizontal="center" vertical="center" textRotation="90" wrapText="1"/>
    </xf>
    <xf numFmtId="0" fontId="32" fillId="23" borderId="42" xfId="0" applyFont="1" applyFill="1" applyBorder="1" applyAlignment="1">
      <alignment horizontal="center" vertical="center" textRotation="90" wrapText="1"/>
    </xf>
    <xf numFmtId="0" fontId="32" fillId="23" borderId="20" xfId="0" applyFont="1" applyFill="1" applyBorder="1" applyAlignment="1">
      <alignment horizontal="center" vertical="center" textRotation="90" wrapText="1"/>
    </xf>
    <xf numFmtId="0" fontId="32" fillId="29" borderId="15" xfId="0" applyFont="1" applyFill="1" applyBorder="1" applyAlignment="1">
      <alignment horizontal="center" vertical="center" textRotation="90" wrapText="1"/>
    </xf>
    <xf numFmtId="0" fontId="32" fillId="13" borderId="15" xfId="0" applyFont="1" applyFill="1" applyBorder="1" applyAlignment="1">
      <alignment horizontal="center" vertical="center" textRotation="90" wrapText="1"/>
    </xf>
    <xf numFmtId="0" fontId="29" fillId="0" borderId="0" xfId="0" applyFont="1" applyAlignment="1">
      <alignment horizontal="center" wrapText="1"/>
    </xf>
    <xf numFmtId="0" fontId="29" fillId="0" borderId="0" xfId="0" applyFont="1" applyAlignment="1">
      <alignment horizontal="center"/>
    </xf>
    <xf numFmtId="0" fontId="32" fillId="0" borderId="0" xfId="0" applyFont="1" applyAlignment="1">
      <alignment horizontal="center" wrapText="1"/>
    </xf>
    <xf numFmtId="0" fontId="32" fillId="0" borderId="0" xfId="0" applyFont="1" applyAlignment="1">
      <alignment horizontal="center"/>
    </xf>
    <xf numFmtId="0" fontId="0" fillId="0" borderId="0" xfId="0" applyAlignment="1">
      <alignment horizontal="center"/>
    </xf>
    <xf numFmtId="0" fontId="41" fillId="0" borderId="8" xfId="0" applyFont="1" applyBorder="1" applyAlignment="1" applyProtection="1">
      <alignment horizontal="right"/>
    </xf>
    <xf numFmtId="0" fontId="41" fillId="0" borderId="9" xfId="0" applyFont="1" applyBorder="1" applyAlignment="1" applyProtection="1">
      <alignment horizontal="right"/>
    </xf>
    <xf numFmtId="0" fontId="35" fillId="0" borderId="56" xfId="0" applyFont="1" applyBorder="1" applyAlignment="1">
      <alignment horizontal="right"/>
    </xf>
    <xf numFmtId="0" fontId="35" fillId="0" borderId="57" xfId="0" applyFont="1" applyBorder="1" applyAlignment="1">
      <alignment horizontal="right"/>
    </xf>
    <xf numFmtId="0" fontId="36" fillId="31" borderId="57" xfId="0" applyFont="1" applyFill="1" applyBorder="1" applyAlignment="1" applyProtection="1">
      <alignment horizontal="left"/>
      <protection locked="0"/>
    </xf>
    <xf numFmtId="0" fontId="36" fillId="31" borderId="58" xfId="0" applyFont="1" applyFill="1" applyBorder="1" applyAlignment="1" applyProtection="1">
      <alignment horizontal="left"/>
      <protection locked="0"/>
    </xf>
    <xf numFmtId="0" fontId="37" fillId="32" borderId="53" xfId="0" applyFont="1" applyFill="1" applyBorder="1" applyAlignment="1">
      <alignment horizontal="right"/>
    </xf>
    <xf numFmtId="0" fontId="37" fillId="32" borderId="53" xfId="0" applyFont="1" applyFill="1" applyBorder="1" applyAlignment="1">
      <alignment horizontal="left"/>
    </xf>
    <xf numFmtId="0" fontId="37" fillId="32" borderId="59" xfId="0" applyFont="1" applyFill="1" applyBorder="1" applyAlignment="1" applyProtection="1">
      <alignment horizontal="center"/>
    </xf>
    <xf numFmtId="0" fontId="37" fillId="32" borderId="60" xfId="0" applyFont="1" applyFill="1" applyBorder="1" applyAlignment="1" applyProtection="1">
      <alignment horizontal="center"/>
    </xf>
    <xf numFmtId="0" fontId="37" fillId="32" borderId="61" xfId="0" applyFont="1" applyFill="1" applyBorder="1" applyAlignment="1" applyProtection="1">
      <alignment horizontal="center"/>
    </xf>
    <xf numFmtId="0" fontId="36" fillId="0" borderId="62" xfId="0" applyFont="1" applyBorder="1" applyAlignment="1" applyProtection="1">
      <alignment horizontal="right"/>
    </xf>
    <xf numFmtId="0" fontId="36" fillId="0" borderId="31" xfId="0" applyFont="1" applyBorder="1" applyAlignment="1" applyProtection="1">
      <alignment horizontal="right"/>
    </xf>
    <xf numFmtId="0" fontId="36" fillId="0" borderId="32" xfId="0" applyFont="1" applyBorder="1" applyAlignment="1" applyProtection="1">
      <alignment horizontal="right"/>
    </xf>
    <xf numFmtId="0" fontId="37" fillId="32" borderId="24" xfId="0" applyFont="1" applyFill="1" applyBorder="1" applyAlignment="1" applyProtection="1">
      <alignment horizontal="center" wrapText="1"/>
    </xf>
    <xf numFmtId="0" fontId="37" fillId="32" borderId="63" xfId="0" applyFont="1" applyFill="1" applyBorder="1" applyAlignment="1" applyProtection="1">
      <alignment horizontal="center" wrapText="1"/>
    </xf>
    <xf numFmtId="0" fontId="37" fillId="32" borderId="64" xfId="0" applyFont="1" applyFill="1" applyBorder="1" applyAlignment="1" applyProtection="1">
      <alignment horizontal="center" wrapText="1"/>
    </xf>
    <xf numFmtId="0" fontId="37" fillId="32" borderId="65" xfId="0" applyFont="1" applyFill="1" applyBorder="1" applyAlignment="1" applyProtection="1">
      <alignment horizontal="center" wrapText="1"/>
    </xf>
    <xf numFmtId="0" fontId="36" fillId="0" borderId="5" xfId="0" applyFont="1" applyBorder="1" applyAlignment="1" applyProtection="1">
      <alignment horizontal="right"/>
    </xf>
    <xf numFmtId="0" fontId="36" fillId="0" borderId="6" xfId="0" applyFont="1" applyBorder="1" applyAlignment="1" applyProtection="1">
      <alignment horizontal="right"/>
    </xf>
    <xf numFmtId="0" fontId="14" fillId="2" borderId="22" xfId="0" applyFont="1" applyFill="1" applyBorder="1" applyAlignment="1" applyProtection="1">
      <alignment horizontal="center"/>
      <protection locked="0"/>
    </xf>
    <xf numFmtId="0" fontId="7" fillId="2" borderId="31" xfId="0" applyFont="1" applyFill="1" applyBorder="1" applyAlignment="1" applyProtection="1">
      <alignment horizontal="center"/>
      <protection locked="0"/>
    </xf>
    <xf numFmtId="0" fontId="7" fillId="2" borderId="32" xfId="0" applyFont="1" applyFill="1" applyBorder="1" applyAlignment="1" applyProtection="1">
      <alignment horizontal="center"/>
      <protection locked="0"/>
    </xf>
    <xf numFmtId="0" fontId="11" fillId="6" borderId="21" xfId="0" applyFont="1" applyFill="1" applyBorder="1" applyAlignment="1">
      <alignment horizontal="center"/>
    </xf>
    <xf numFmtId="0" fontId="11" fillId="6" borderId="33" xfId="0" applyFont="1" applyFill="1" applyBorder="1" applyAlignment="1">
      <alignment horizontal="center"/>
    </xf>
    <xf numFmtId="0" fontId="11" fillId="6" borderId="34" xfId="0" applyFont="1" applyFill="1" applyBorder="1" applyAlignment="1">
      <alignment horizontal="center"/>
    </xf>
    <xf numFmtId="0" fontId="11" fillId="7" borderId="21" xfId="0" applyFont="1" applyFill="1" applyBorder="1" applyAlignment="1">
      <alignment horizontal="center"/>
    </xf>
    <xf numFmtId="0" fontId="11" fillId="7" borderId="33" xfId="0" applyFont="1" applyFill="1" applyBorder="1" applyAlignment="1">
      <alignment horizontal="center"/>
    </xf>
    <xf numFmtId="0" fontId="11" fillId="7"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11" fillId="0" borderId="37" xfId="0" applyFont="1" applyFill="1" applyBorder="1" applyAlignment="1">
      <alignment horizontal="center"/>
    </xf>
    <xf numFmtId="0" fontId="16" fillId="0" borderId="38" xfId="2" applyNumberFormat="1" applyFont="1" applyBorder="1" applyAlignment="1">
      <alignment horizontal="left" vertical="center"/>
    </xf>
    <xf numFmtId="0" fontId="16" fillId="0" borderId="17" xfId="2" applyNumberFormat="1" applyFont="1" applyBorder="1" applyAlignment="1">
      <alignment horizontal="left" vertical="center"/>
    </xf>
    <xf numFmtId="0" fontId="16" fillId="0" borderId="18" xfId="2" applyNumberFormat="1" applyFont="1" applyBorder="1" applyAlignment="1">
      <alignment horizontal="left" vertical="center"/>
    </xf>
    <xf numFmtId="0" fontId="1" fillId="0" borderId="15" xfId="2" applyBorder="1" applyAlignment="1">
      <alignment horizontal="center" vertical="center"/>
    </xf>
    <xf numFmtId="0" fontId="1" fillId="0" borderId="15" xfId="2" applyBorder="1" applyAlignment="1">
      <alignment horizontal="center" vertical="center" wrapText="1"/>
    </xf>
    <xf numFmtId="0" fontId="15" fillId="0" borderId="15" xfId="2" applyFont="1" applyBorder="1" applyAlignment="1">
      <alignment horizontal="center"/>
    </xf>
    <xf numFmtId="0" fontId="1" fillId="0" borderId="38" xfId="2" applyBorder="1" applyAlignment="1">
      <alignment horizontal="center" vertical="center"/>
    </xf>
    <xf numFmtId="0" fontId="1" fillId="0" borderId="18" xfId="2" applyBorder="1" applyAlignment="1">
      <alignment horizontal="center" vertical="center"/>
    </xf>
    <xf numFmtId="2" fontId="1" fillId="0" borderId="38" xfId="2" applyNumberFormat="1" applyBorder="1" applyAlignment="1">
      <alignment horizontal="center" vertical="center" wrapText="1"/>
    </xf>
    <xf numFmtId="2" fontId="1" fillId="0" borderId="18" xfId="2" applyNumberFormat="1" applyBorder="1" applyAlignment="1">
      <alignment horizontal="center" vertical="center"/>
    </xf>
    <xf numFmtId="0" fontId="1" fillId="0" borderId="38" xfId="2" applyBorder="1" applyAlignment="1">
      <alignment horizontal="center" vertical="center" wrapText="1"/>
    </xf>
    <xf numFmtId="0" fontId="1" fillId="0" borderId="18" xfId="2" applyBorder="1" applyAlignment="1">
      <alignment horizontal="center" vertical="center" wrapText="1"/>
    </xf>
    <xf numFmtId="0" fontId="1" fillId="0" borderId="15" xfId="2" applyBorder="1">
      <alignment vertical="center"/>
    </xf>
    <xf numFmtId="1" fontId="1" fillId="0" borderId="38" xfId="2" applyNumberFormat="1" applyBorder="1" applyAlignment="1">
      <alignment horizontal="center" vertical="center"/>
    </xf>
    <xf numFmtId="1" fontId="1" fillId="0" borderId="17" xfId="2" applyNumberFormat="1" applyBorder="1" applyAlignment="1">
      <alignment horizontal="center" vertical="center"/>
    </xf>
    <xf numFmtId="1" fontId="1" fillId="0" borderId="18" xfId="2" applyNumberFormat="1" applyBorder="1" applyAlignment="1">
      <alignment horizontal="center" vertical="center"/>
    </xf>
    <xf numFmtId="0" fontId="16" fillId="0" borderId="38" xfId="2" applyNumberFormat="1" applyFont="1" applyBorder="1" applyAlignment="1">
      <alignment horizontal="left"/>
    </xf>
    <xf numFmtId="0" fontId="16" fillId="0" borderId="17" xfId="2" applyNumberFormat="1" applyFont="1" applyBorder="1" applyAlignment="1">
      <alignment horizontal="left"/>
    </xf>
    <xf numFmtId="0" fontId="16" fillId="0" borderId="18" xfId="2" applyNumberFormat="1" applyFont="1" applyBorder="1" applyAlignment="1">
      <alignment horizontal="left"/>
    </xf>
    <xf numFmtId="0" fontId="1" fillId="0" borderId="17" xfId="2" applyBorder="1" applyAlignment="1">
      <alignment horizontal="center" vertical="center"/>
    </xf>
    <xf numFmtId="0" fontId="1" fillId="0" borderId="6" xfId="0" applyFont="1" applyBorder="1" applyAlignment="1" applyProtection="1">
      <alignment wrapText="1"/>
      <protection locked="0"/>
    </xf>
  </cellXfs>
  <cellStyles count="3">
    <cellStyle name="Hyperlink" xfId="1" builtinId="8"/>
    <cellStyle name="Normal" xfId="0" builtinId="0"/>
    <cellStyle name="Normal_Tolerances for Glassware1" xfId="2" xr:uid="{00000000-0005-0000-0000-000002000000}"/>
  </cellStyles>
  <dxfs count="14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strike val="0"/>
      </font>
      <fill>
        <patternFill>
          <bgColor theme="4" tint="0.79998168889431442"/>
        </patternFill>
      </fill>
    </dxf>
    <dxf>
      <font>
        <strike val="0"/>
      </font>
      <fill>
        <patternFill>
          <bgColor rgb="FFFFFF99"/>
        </patternFill>
      </fill>
    </dxf>
    <dxf>
      <font>
        <strike val="0"/>
      </font>
      <fill>
        <patternFill>
          <bgColor theme="4" tint="0.79998168889431442"/>
        </patternFill>
      </fill>
    </dxf>
    <dxf>
      <font>
        <strike val="0"/>
      </font>
      <fill>
        <patternFill>
          <bgColor rgb="FFFFFF99"/>
        </patternFill>
      </fill>
    </dxf>
    <dxf>
      <font>
        <strike val="0"/>
      </font>
      <fill>
        <patternFill>
          <bgColor theme="4" tint="0.79998168889431442"/>
        </patternFill>
      </fill>
    </dxf>
    <dxf>
      <font>
        <strike val="0"/>
      </font>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nist.gov/labmetrology"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A2" sqref="A2:K2"/>
    </sheetView>
  </sheetViews>
  <sheetFormatPr defaultRowHeight="12.75" x14ac:dyDescent="0.2"/>
  <sheetData>
    <row r="1" spans="1:11" ht="15.75" x14ac:dyDescent="0.2">
      <c r="A1" s="232" t="s">
        <v>327</v>
      </c>
      <c r="B1" s="233"/>
      <c r="C1" s="233"/>
      <c r="D1" s="233"/>
      <c r="E1" s="233"/>
      <c r="F1" s="233"/>
      <c r="G1" s="233"/>
      <c r="H1" s="233"/>
      <c r="I1" s="233"/>
      <c r="J1" s="233"/>
      <c r="K1" s="234"/>
    </row>
    <row r="2" spans="1:11" ht="208.5" customHeight="1" x14ac:dyDescent="0.25">
      <c r="A2" s="432" t="s">
        <v>328</v>
      </c>
      <c r="B2" s="433"/>
      <c r="C2" s="433"/>
      <c r="D2" s="433"/>
      <c r="E2" s="433"/>
      <c r="F2" s="433"/>
      <c r="G2" s="433"/>
      <c r="H2" s="433"/>
      <c r="I2" s="433"/>
      <c r="J2" s="433"/>
      <c r="K2" s="433"/>
    </row>
    <row r="3" spans="1:11" ht="15.75" x14ac:dyDescent="0.2">
      <c r="A3" s="235"/>
      <c r="B3" s="233"/>
      <c r="C3" s="233"/>
      <c r="D3" s="233"/>
      <c r="E3" s="233"/>
      <c r="F3" s="233"/>
      <c r="G3" s="233"/>
      <c r="H3" s="233"/>
      <c r="I3" s="233"/>
      <c r="J3" s="233"/>
      <c r="K3" s="234"/>
    </row>
    <row r="4" spans="1:11" ht="80.25" customHeight="1" x14ac:dyDescent="0.2">
      <c r="A4" s="434" t="s">
        <v>329</v>
      </c>
      <c r="B4" s="434"/>
      <c r="C4" s="434"/>
      <c r="D4" s="434"/>
      <c r="E4" s="434"/>
      <c r="F4" s="434"/>
      <c r="G4" s="434"/>
      <c r="H4" s="434"/>
      <c r="I4" s="434"/>
      <c r="J4" s="434"/>
      <c r="K4" s="234"/>
    </row>
    <row r="5" spans="1:11" x14ac:dyDescent="0.2">
      <c r="A5" s="236"/>
      <c r="B5" s="236"/>
      <c r="C5" s="236"/>
      <c r="D5" s="236"/>
      <c r="E5" s="236"/>
      <c r="F5" s="236"/>
      <c r="G5" s="236"/>
      <c r="H5" s="236"/>
      <c r="I5" s="236"/>
      <c r="J5" s="236"/>
      <c r="K5" s="236"/>
    </row>
  </sheetData>
  <sheetProtection password="FFED" sheet="1" objects="1" scenarios="1"/>
  <mergeCells count="2">
    <mergeCell ref="A2:K2"/>
    <mergeCell ref="A4:J4"/>
  </mergeCells>
  <hyperlinks>
    <hyperlink ref="A4" r:id="rId1" display="http://www.nist.gov/labmetrology"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7"/>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8.140625" style="1" bestFit="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136"/>
      <c r="R1" s="144"/>
      <c r="S1" s="136"/>
      <c r="T1" s="144"/>
      <c r="U1" s="9"/>
    </row>
    <row r="2" spans="1:21" ht="15" x14ac:dyDescent="0.3">
      <c r="A2" s="10" t="s">
        <v>1</v>
      </c>
      <c r="B2" s="11"/>
      <c r="C2" s="12"/>
      <c r="D2" s="11">
        <v>8</v>
      </c>
      <c r="E2" s="12"/>
      <c r="F2" s="480" t="s">
        <v>307</v>
      </c>
      <c r="G2" s="481"/>
      <c r="H2" s="482"/>
      <c r="I2" s="14"/>
      <c r="J2" s="12"/>
      <c r="K2" s="14"/>
      <c r="L2" s="14"/>
      <c r="M2" s="12"/>
      <c r="N2" s="12"/>
      <c r="O2" s="12"/>
      <c r="P2" s="12"/>
      <c r="Q2" s="201" t="s">
        <v>313</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t="s">
        <v>272</v>
      </c>
      <c r="R3" s="145"/>
      <c r="S3" s="192" t="s">
        <v>314</v>
      </c>
      <c r="T3" s="145"/>
      <c r="U3" s="15"/>
    </row>
    <row r="4" spans="1:21" x14ac:dyDescent="0.2">
      <c r="A4" s="16"/>
      <c r="B4" s="17"/>
      <c r="C4" s="220" t="s">
        <v>281</v>
      </c>
      <c r="D4" s="220" t="s">
        <v>282</v>
      </c>
      <c r="E4" s="220" t="s">
        <v>283</v>
      </c>
      <c r="F4" s="220" t="s">
        <v>284</v>
      </c>
      <c r="G4" s="220" t="s">
        <v>285</v>
      </c>
      <c r="H4" s="220" t="s">
        <v>315</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294</v>
      </c>
      <c r="F5" s="204" t="s">
        <v>295</v>
      </c>
      <c r="G5" s="204" t="s">
        <v>290</v>
      </c>
      <c r="H5" s="204" t="s">
        <v>311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1000</v>
      </c>
      <c r="B6" s="17" t="s">
        <v>24</v>
      </c>
      <c r="C6" s="13"/>
      <c r="D6" s="13"/>
      <c r="E6" s="13"/>
      <c r="F6" s="13"/>
      <c r="G6" s="13"/>
      <c r="H6" s="13"/>
      <c r="I6" s="13"/>
      <c r="J6" s="13"/>
      <c r="K6" s="12">
        <f>SQRT(SUMSQ(C6:J6))</f>
        <v>0</v>
      </c>
      <c r="L6" s="205"/>
      <c r="M6" s="17" t="str">
        <f>IF(L6="","TBD",IF(L6&gt;0,ROUND(TINV(0.0455,L6),2),"TBD"))</f>
        <v>TBD</v>
      </c>
      <c r="N6" s="17" t="str">
        <f>IF(M6="TBD","TBD",IF(L6&lt;&gt;0,FIXED((K6*M6),2-1-INT(LOG10(ABS(K6*M6)))),"TBD"))</f>
        <v>TBD</v>
      </c>
      <c r="O6" s="13"/>
      <c r="P6" s="13"/>
      <c r="Q6" s="139"/>
      <c r="R6" s="147" t="str">
        <f>IF(L6=0,"---",IF(Q6=0,"---",N6/(Q6/3)))</f>
        <v>---</v>
      </c>
      <c r="S6" s="139"/>
      <c r="T6" s="147" t="str">
        <f>IF(L6=0,"---",IF(S6=0,"---",N6/(S6/3)))</f>
        <v>---</v>
      </c>
      <c r="U6" s="27"/>
    </row>
    <row r="7" spans="1:21" x14ac:dyDescent="0.2">
      <c r="A7" s="16">
        <v>500</v>
      </c>
      <c r="B7" s="17" t="s">
        <v>24</v>
      </c>
      <c r="C7" s="13"/>
      <c r="D7" s="13"/>
      <c r="E7" s="13"/>
      <c r="F7" s="13"/>
      <c r="G7" s="13"/>
      <c r="H7" s="13"/>
      <c r="I7" s="13"/>
      <c r="J7" s="13"/>
      <c r="K7" s="12">
        <f>SQRT(SUMSQ(C7:J7))</f>
        <v>0</v>
      </c>
      <c r="L7" s="205"/>
      <c r="M7" s="17" t="str">
        <f t="shared" ref="M7:M46" si="0">IF(L7="","TBD",IF(L7&gt;0,ROUND(TINV(0.0455,L7),2),"TBD"))</f>
        <v>TBD</v>
      </c>
      <c r="N7" s="17" t="str">
        <f t="shared" ref="N7:N17" si="1">IF(M7="TBD","TBD",IF(L7&lt;&gt;0,FIXED((K7*M7),2-1-INT(LOG10(ABS(K7*M7)))),"TBD"))</f>
        <v>TBD</v>
      </c>
      <c r="O7" s="13"/>
      <c r="P7" s="13"/>
      <c r="Q7" s="139"/>
      <c r="R7" s="147" t="str">
        <f>IF(L7=0,"---",IF(Q7=0,"---",N7/(Q7/3)))</f>
        <v>---</v>
      </c>
      <c r="S7" s="139"/>
      <c r="T7" s="147" t="str">
        <f>IF(L7=0,"---",IF(S7=0,"---",N7/(S7/3)))</f>
        <v>---</v>
      </c>
      <c r="U7" s="27"/>
    </row>
    <row r="8" spans="1:21" x14ac:dyDescent="0.2">
      <c r="A8" s="16">
        <v>250</v>
      </c>
      <c r="B8" s="17" t="s">
        <v>24</v>
      </c>
      <c r="C8" s="13"/>
      <c r="D8" s="13"/>
      <c r="E8" s="13"/>
      <c r="F8" s="13"/>
      <c r="G8" s="13"/>
      <c r="H8" s="13"/>
      <c r="I8" s="13"/>
      <c r="J8" s="13"/>
      <c r="K8" s="12">
        <f>SQRT(SUMSQ(C8:J8))</f>
        <v>0</v>
      </c>
      <c r="L8" s="205"/>
      <c r="M8" s="17" t="str">
        <f t="shared" si="0"/>
        <v>TBD</v>
      </c>
      <c r="N8" s="17" t="str">
        <f t="shared" si="1"/>
        <v>TBD</v>
      </c>
      <c r="O8" s="13"/>
      <c r="P8" s="13"/>
      <c r="Q8" s="139"/>
      <c r="R8" s="147" t="str">
        <f>IF(L8=0,"---",IF(Q8=0,"---",N8/(Q8/3)))</f>
        <v>---</v>
      </c>
      <c r="S8" s="139"/>
      <c r="T8" s="147" t="str">
        <f>IF(L8=0,"---",IF(S8=0,"---",N8/(S8/3)))</f>
        <v>---</v>
      </c>
      <c r="U8" s="27"/>
    </row>
    <row r="9" spans="1:21" x14ac:dyDescent="0.2">
      <c r="A9" s="16">
        <v>200</v>
      </c>
      <c r="B9" s="17" t="s">
        <v>24</v>
      </c>
      <c r="C9" s="13"/>
      <c r="D9" s="13"/>
      <c r="E9" s="13"/>
      <c r="F9" s="13"/>
      <c r="G9" s="13"/>
      <c r="H9" s="13"/>
      <c r="I9" s="13"/>
      <c r="J9" s="13"/>
      <c r="K9" s="12">
        <f>SQRT(SUMSQ(C9:J9))</f>
        <v>0</v>
      </c>
      <c r="L9" s="205"/>
      <c r="M9" s="17" t="str">
        <f t="shared" si="0"/>
        <v>TBD</v>
      </c>
      <c r="N9" s="17" t="str">
        <f t="shared" si="1"/>
        <v>TBD</v>
      </c>
      <c r="O9" s="13"/>
      <c r="P9" s="13"/>
      <c r="Q9" s="139"/>
      <c r="R9" s="147" t="str">
        <f>IF(L9=0,"---",IF(Q9=0,"---",N9/(Q9/3)))</f>
        <v>---</v>
      </c>
      <c r="S9" s="139"/>
      <c r="T9" s="147" t="str">
        <f>IF(L9=0,"---",IF(S9=0,"---",N9/(S9/3)))</f>
        <v>---</v>
      </c>
      <c r="U9" s="27"/>
    </row>
    <row r="10" spans="1:21" s="153" customFormat="1" x14ac:dyDescent="0.2">
      <c r="A10" s="214"/>
      <c r="B10" s="215"/>
      <c r="C10" s="221"/>
      <c r="D10" s="221"/>
      <c r="E10" s="193"/>
      <c r="F10" s="193"/>
      <c r="G10" s="193"/>
      <c r="H10" s="193"/>
      <c r="I10" s="193"/>
      <c r="J10" s="193"/>
      <c r="K10" s="152"/>
      <c r="L10" s="152"/>
      <c r="M10" s="215"/>
      <c r="N10" s="215"/>
      <c r="O10" s="193"/>
      <c r="P10" s="193"/>
      <c r="Q10" s="216"/>
      <c r="R10" s="147"/>
      <c r="S10" s="216"/>
      <c r="T10" s="147"/>
      <c r="U10" s="194"/>
    </row>
    <row r="11" spans="1:21" x14ac:dyDescent="0.2">
      <c r="A11" s="16">
        <v>100</v>
      </c>
      <c r="B11" s="17" t="s">
        <v>24</v>
      </c>
      <c r="C11" s="13"/>
      <c r="D11" s="13"/>
      <c r="E11" s="13"/>
      <c r="F11" s="13"/>
      <c r="G11" s="13"/>
      <c r="H11" s="13"/>
      <c r="I11" s="13"/>
      <c r="J11" s="13"/>
      <c r="K11" s="12">
        <f>SQRT(SUMSQ(C11:J11))</f>
        <v>0</v>
      </c>
      <c r="L11" s="205"/>
      <c r="M11" s="17" t="str">
        <f t="shared" si="0"/>
        <v>TBD</v>
      </c>
      <c r="N11" s="17" t="str">
        <f t="shared" si="1"/>
        <v>TBD</v>
      </c>
      <c r="O11" s="13"/>
      <c r="P11" s="13"/>
      <c r="Q11" s="139"/>
      <c r="R11" s="147" t="str">
        <f t="shared" ref="R11:R17" si="2">IF(L11=0,"---",IF(Q11=0,"---",N11/(Q11/3)))</f>
        <v>---</v>
      </c>
      <c r="S11" s="139"/>
      <c r="T11" s="147" t="str">
        <f t="shared" ref="T11:T17" si="3">IF(L11=0,"---",IF(S11=0,"---",N11/(S11/3)))</f>
        <v>---</v>
      </c>
      <c r="U11" s="27"/>
    </row>
    <row r="12" spans="1:21" x14ac:dyDescent="0.2">
      <c r="A12" s="16">
        <v>50</v>
      </c>
      <c r="B12" s="17" t="s">
        <v>24</v>
      </c>
      <c r="C12" s="13"/>
      <c r="D12" s="13"/>
      <c r="E12" s="13"/>
      <c r="F12" s="13"/>
      <c r="G12" s="13"/>
      <c r="H12" s="13"/>
      <c r="I12" s="13"/>
      <c r="J12" s="13"/>
      <c r="K12" s="12">
        <f>SQRT(SUMSQ(C12:J12))</f>
        <v>0</v>
      </c>
      <c r="L12" s="205"/>
      <c r="M12" s="17" t="str">
        <f t="shared" si="0"/>
        <v>TBD</v>
      </c>
      <c r="N12" s="17" t="str">
        <f t="shared" si="1"/>
        <v>TBD</v>
      </c>
      <c r="O12" s="13"/>
      <c r="P12" s="13"/>
      <c r="Q12" s="139"/>
      <c r="R12" s="147" t="str">
        <f t="shared" si="2"/>
        <v>---</v>
      </c>
      <c r="S12" s="139"/>
      <c r="T12" s="147" t="str">
        <f t="shared" si="3"/>
        <v>---</v>
      </c>
      <c r="U12" s="27"/>
    </row>
    <row r="13" spans="1:21" x14ac:dyDescent="0.2">
      <c r="A13" s="16">
        <v>30</v>
      </c>
      <c r="B13" s="17" t="s">
        <v>24</v>
      </c>
      <c r="C13" s="13"/>
      <c r="D13" s="13"/>
      <c r="E13" s="13"/>
      <c r="F13" s="13"/>
      <c r="G13" s="13"/>
      <c r="H13" s="13"/>
      <c r="I13" s="13"/>
      <c r="J13" s="13"/>
      <c r="K13" s="12">
        <f>SQRT(SUMSQ(C13:J13))</f>
        <v>0</v>
      </c>
      <c r="L13" s="205"/>
      <c r="M13" s="17" t="str">
        <f t="shared" si="0"/>
        <v>TBD</v>
      </c>
      <c r="N13" s="17" t="str">
        <f t="shared" si="1"/>
        <v>TBD</v>
      </c>
      <c r="O13" s="13"/>
      <c r="P13" s="13"/>
      <c r="Q13" s="139"/>
      <c r="R13" s="147" t="str">
        <f t="shared" si="2"/>
        <v>---</v>
      </c>
      <c r="S13" s="139"/>
      <c r="T13" s="147" t="str">
        <f t="shared" si="3"/>
        <v>---</v>
      </c>
      <c r="U13" s="27"/>
    </row>
    <row r="14" spans="1:21" x14ac:dyDescent="0.2">
      <c r="A14" s="16">
        <v>20</v>
      </c>
      <c r="B14" s="17" t="s">
        <v>24</v>
      </c>
      <c r="C14" s="13"/>
      <c r="D14" s="13"/>
      <c r="E14" s="13"/>
      <c r="F14" s="13"/>
      <c r="G14" s="13"/>
      <c r="H14" s="13"/>
      <c r="I14" s="13"/>
      <c r="J14" s="13"/>
      <c r="K14" s="12">
        <f>SQRT(SUMSQ(C14:J14))</f>
        <v>0</v>
      </c>
      <c r="L14" s="205"/>
      <c r="M14" s="17" t="str">
        <f t="shared" si="0"/>
        <v>TBD</v>
      </c>
      <c r="N14" s="17" t="str">
        <f t="shared" si="1"/>
        <v>TBD</v>
      </c>
      <c r="O14" s="13"/>
      <c r="P14" s="13"/>
      <c r="Q14" s="139"/>
      <c r="R14" s="147" t="str">
        <f t="shared" si="2"/>
        <v>---</v>
      </c>
      <c r="S14" s="139"/>
      <c r="T14" s="147" t="str">
        <f t="shared" si="3"/>
        <v>---</v>
      </c>
      <c r="U14" s="27"/>
    </row>
    <row r="15" spans="1:21" x14ac:dyDescent="0.2">
      <c r="A15" s="16">
        <v>10</v>
      </c>
      <c r="B15" s="17" t="s">
        <v>24</v>
      </c>
      <c r="C15" s="13"/>
      <c r="D15" s="13"/>
      <c r="E15" s="13"/>
      <c r="F15" s="13"/>
      <c r="G15" s="13"/>
      <c r="H15" s="13"/>
      <c r="I15" s="13"/>
      <c r="J15" s="13"/>
      <c r="K15" s="12">
        <f>SQRT(SUMSQ(C15:J15))</f>
        <v>0</v>
      </c>
      <c r="L15" s="205"/>
      <c r="M15" s="17" t="str">
        <f t="shared" si="0"/>
        <v>TBD</v>
      </c>
      <c r="N15" s="17" t="str">
        <f t="shared" si="1"/>
        <v>TBD</v>
      </c>
      <c r="O15" s="13"/>
      <c r="P15" s="13"/>
      <c r="Q15" s="139"/>
      <c r="R15" s="147" t="str">
        <f t="shared" si="2"/>
        <v>---</v>
      </c>
      <c r="S15" s="139"/>
      <c r="T15" s="147" t="str">
        <f t="shared" si="3"/>
        <v>---</v>
      </c>
      <c r="U15" s="27"/>
    </row>
    <row r="16" spans="1:21" s="153" customFormat="1" x14ac:dyDescent="0.2">
      <c r="A16" s="214"/>
      <c r="B16" s="215"/>
      <c r="C16" s="193"/>
      <c r="D16" s="193"/>
      <c r="E16" s="193"/>
      <c r="F16" s="193"/>
      <c r="G16" s="193"/>
      <c r="H16" s="193"/>
      <c r="I16" s="193"/>
      <c r="J16" s="193"/>
      <c r="K16" s="152"/>
      <c r="L16" s="152"/>
      <c r="M16" s="215"/>
      <c r="N16" s="215"/>
      <c r="O16" s="193"/>
      <c r="P16" s="193"/>
      <c r="Q16" s="216"/>
      <c r="R16" s="147"/>
      <c r="S16" s="216"/>
      <c r="T16" s="147"/>
      <c r="U16" s="194"/>
    </row>
    <row r="17" spans="1:21" x14ac:dyDescent="0.2">
      <c r="A17" s="16">
        <v>5</v>
      </c>
      <c r="B17" s="17" t="s">
        <v>24</v>
      </c>
      <c r="C17" s="13"/>
      <c r="D17" s="13"/>
      <c r="E17" s="13"/>
      <c r="F17" s="13"/>
      <c r="G17" s="13"/>
      <c r="H17" s="13"/>
      <c r="I17" s="13"/>
      <c r="J17" s="13"/>
      <c r="K17" s="12">
        <f>SQRT(SUMSQ(C17:J17))</f>
        <v>0</v>
      </c>
      <c r="L17" s="205"/>
      <c r="M17" s="17" t="str">
        <f t="shared" si="0"/>
        <v>TBD</v>
      </c>
      <c r="N17" s="17" t="str">
        <f t="shared" si="1"/>
        <v>TBD</v>
      </c>
      <c r="O17" s="13"/>
      <c r="P17" s="13"/>
      <c r="Q17" s="139"/>
      <c r="R17" s="147" t="str">
        <f t="shared" si="2"/>
        <v>---</v>
      </c>
      <c r="S17" s="139"/>
      <c r="T17" s="147" t="str">
        <f t="shared" si="3"/>
        <v>---</v>
      </c>
      <c r="U17" s="27"/>
    </row>
    <row r="18" spans="1:21" s="153" customFormat="1" x14ac:dyDescent="0.2">
      <c r="A18" s="16">
        <v>3</v>
      </c>
      <c r="B18" s="17" t="s">
        <v>24</v>
      </c>
      <c r="C18" s="13"/>
      <c r="D18" s="13"/>
      <c r="E18" s="13"/>
      <c r="F18" s="13"/>
      <c r="G18" s="13"/>
      <c r="H18" s="13"/>
      <c r="I18" s="13"/>
      <c r="J18" s="13"/>
      <c r="K18" s="12">
        <f>SQRT(SUMSQ(C18:J18))</f>
        <v>0</v>
      </c>
      <c r="L18" s="205"/>
      <c r="M18" s="17" t="str">
        <f t="shared" si="0"/>
        <v>TBD</v>
      </c>
      <c r="N18" s="17" t="str">
        <f>IF(M18="TBD","TBD",IF(L18&lt;&gt;0,FIXED((K18*M18),2-1-INT(LOG10(ABS(K18*M18)))),"TBD"))</f>
        <v>TBD</v>
      </c>
      <c r="O18" s="13"/>
      <c r="P18" s="13"/>
      <c r="Q18" s="139"/>
      <c r="R18" s="147" t="str">
        <f>IF(L18=0,"---",IF(Q18=0,"---",N18/(Q18/3)))</f>
        <v>---</v>
      </c>
      <c r="S18" s="139"/>
      <c r="T18" s="147" t="str">
        <f>IF(L18=0,"---",IF(S18=0,"---",N18/(S18/3)))</f>
        <v>---</v>
      </c>
      <c r="U18" s="27"/>
    </row>
    <row r="19" spans="1:21" x14ac:dyDescent="0.2">
      <c r="A19" s="16">
        <v>2</v>
      </c>
      <c r="B19" s="17" t="s">
        <v>24</v>
      </c>
      <c r="C19" s="13"/>
      <c r="D19" s="13"/>
      <c r="E19" s="13"/>
      <c r="F19" s="13"/>
      <c r="G19" s="13"/>
      <c r="H19" s="13"/>
      <c r="I19" s="13"/>
      <c r="J19" s="13"/>
      <c r="K19" s="12">
        <f>SQRT(SUMSQ(C19:J19))</f>
        <v>0</v>
      </c>
      <c r="L19" s="205"/>
      <c r="M19" s="17" t="str">
        <f t="shared" si="0"/>
        <v>TBD</v>
      </c>
      <c r="N19" s="17" t="str">
        <f>IF(M19="TBD","TBD",IF(L19&lt;&gt;0,FIXED((K19*M19),2-1-INT(LOG10(ABS(K19*M19)))),"TBD"))</f>
        <v>TBD</v>
      </c>
      <c r="O19" s="13"/>
      <c r="P19" s="13"/>
      <c r="Q19" s="139"/>
      <c r="R19" s="147" t="str">
        <f>IF(L19=0,"---",IF(Q19=0,"---",N19/(Q19/3)))</f>
        <v>---</v>
      </c>
      <c r="S19" s="139"/>
      <c r="T19" s="147" t="str">
        <f>IF(L19=0,"---",IF(S19=0,"---",N19/(S19/3)))</f>
        <v>---</v>
      </c>
      <c r="U19" s="27"/>
    </row>
    <row r="20" spans="1:21" x14ac:dyDescent="0.2">
      <c r="A20" s="16">
        <v>1</v>
      </c>
      <c r="B20" s="17" t="s">
        <v>24</v>
      </c>
      <c r="C20" s="13"/>
      <c r="D20" s="13"/>
      <c r="E20" s="13"/>
      <c r="F20" s="13"/>
      <c r="G20" s="13"/>
      <c r="H20" s="13"/>
      <c r="I20" s="13"/>
      <c r="J20" s="13"/>
      <c r="K20" s="12">
        <f>SQRT(SUMSQ(C20:J20))</f>
        <v>0</v>
      </c>
      <c r="L20" s="205"/>
      <c r="M20" s="17" t="str">
        <f t="shared" si="0"/>
        <v>TBD</v>
      </c>
      <c r="N20" s="17" t="str">
        <f>IF(M20="TBD","TBD",IF(L20&lt;&gt;0,FIXED((K20*M20),2-1-INT(LOG10(ABS(K20*M20)))),"TBD"))</f>
        <v>TBD</v>
      </c>
      <c r="O20" s="13"/>
      <c r="P20" s="13"/>
      <c r="Q20" s="139"/>
      <c r="R20" s="147" t="str">
        <f>IF(L20=0,"---",IF(Q20=0,"---",N20/(Q20/3)))</f>
        <v>---</v>
      </c>
      <c r="S20" s="139"/>
      <c r="T20" s="147" t="str">
        <f>IF(L20=0,"---",IF(S20=0,"---",N20/(S20/3)))</f>
        <v>---</v>
      </c>
      <c r="U20" s="27"/>
    </row>
    <row r="21" spans="1:21" s="153" customFormat="1" x14ac:dyDescent="0.2">
      <c r="A21" s="214"/>
      <c r="B21" s="215"/>
      <c r="C21" s="193"/>
      <c r="D21" s="193"/>
      <c r="E21" s="193"/>
      <c r="F21" s="193"/>
      <c r="G21" s="193"/>
      <c r="H21" s="193"/>
      <c r="I21" s="193"/>
      <c r="J21" s="193"/>
      <c r="K21" s="152"/>
      <c r="L21" s="152"/>
      <c r="M21" s="215"/>
      <c r="N21" s="215"/>
      <c r="O21" s="193"/>
      <c r="P21" s="193"/>
      <c r="Q21" s="216"/>
      <c r="R21" s="147"/>
      <c r="S21" s="216"/>
      <c r="T21" s="147"/>
      <c r="U21" s="194"/>
    </row>
    <row r="22" spans="1:21" x14ac:dyDescent="0.2">
      <c r="A22" s="16">
        <v>500</v>
      </c>
      <c r="B22" s="17" t="s">
        <v>25</v>
      </c>
      <c r="C22" s="13"/>
      <c r="D22" s="13"/>
      <c r="E22" s="13"/>
      <c r="F22" s="13"/>
      <c r="G22" s="13"/>
      <c r="H22" s="13"/>
      <c r="I22" s="13"/>
      <c r="J22" s="13"/>
      <c r="K22" s="12">
        <f t="shared" ref="K22:K29" si="4">SQRT(SUMSQ(C22:J22))</f>
        <v>0</v>
      </c>
      <c r="L22" s="205"/>
      <c r="M22" s="17" t="str">
        <f t="shared" si="0"/>
        <v>TBD</v>
      </c>
      <c r="N22" s="17" t="str">
        <f t="shared" ref="N22:N29" si="5">IF(M22="TBD","TBD",IF(L22&lt;&gt;0,FIXED((K22*M22),2-1-INT(LOG10(ABS(K22*M22)))),"TBD"))</f>
        <v>TBD</v>
      </c>
      <c r="O22" s="13"/>
      <c r="P22" s="13"/>
      <c r="Q22" s="139"/>
      <c r="R22" s="147" t="str">
        <f t="shared" ref="R22:R29" si="6">IF(L22=0,"---",IF(Q22=0,"---",N22/(Q22/3)))</f>
        <v>---</v>
      </c>
      <c r="S22" s="139"/>
      <c r="T22" s="147" t="str">
        <f t="shared" ref="T22:T29" si="7">IF(L22=0,"---",IF(S22=0,"---",N22/(S22/3)))</f>
        <v>---</v>
      </c>
      <c r="U22" s="27"/>
    </row>
    <row r="23" spans="1:21" x14ac:dyDescent="0.2">
      <c r="A23" s="16">
        <v>300</v>
      </c>
      <c r="B23" s="17" t="s">
        <v>25</v>
      </c>
      <c r="C23" s="13"/>
      <c r="D23" s="13"/>
      <c r="E23" s="13"/>
      <c r="F23" s="13"/>
      <c r="G23" s="13"/>
      <c r="H23" s="13"/>
      <c r="I23" s="13"/>
      <c r="J23" s="13"/>
      <c r="K23" s="12">
        <f t="shared" si="4"/>
        <v>0</v>
      </c>
      <c r="L23" s="205"/>
      <c r="M23" s="17" t="str">
        <f t="shared" si="0"/>
        <v>TBD</v>
      </c>
      <c r="N23" s="17" t="str">
        <f t="shared" si="5"/>
        <v>TBD</v>
      </c>
      <c r="O23" s="13"/>
      <c r="P23" s="13"/>
      <c r="Q23" s="139"/>
      <c r="R23" s="147" t="str">
        <f t="shared" si="6"/>
        <v>---</v>
      </c>
      <c r="S23" s="139"/>
      <c r="T23" s="147" t="str">
        <f t="shared" si="7"/>
        <v>---</v>
      </c>
      <c r="U23" s="27"/>
    </row>
    <row r="24" spans="1:21" s="153" customFormat="1" x14ac:dyDescent="0.2">
      <c r="A24" s="16">
        <v>200</v>
      </c>
      <c r="B24" s="17" t="s">
        <v>25</v>
      </c>
      <c r="C24" s="13"/>
      <c r="D24" s="13"/>
      <c r="E24" s="13"/>
      <c r="F24" s="13"/>
      <c r="G24" s="13"/>
      <c r="H24" s="13"/>
      <c r="I24" s="13"/>
      <c r="J24" s="13"/>
      <c r="K24" s="12">
        <f t="shared" si="4"/>
        <v>0</v>
      </c>
      <c r="L24" s="205"/>
      <c r="M24" s="17" t="str">
        <f t="shared" si="0"/>
        <v>TBD</v>
      </c>
      <c r="N24" s="17" t="str">
        <f t="shared" si="5"/>
        <v>TBD</v>
      </c>
      <c r="O24" s="13"/>
      <c r="P24" s="13"/>
      <c r="Q24" s="139"/>
      <c r="R24" s="147" t="str">
        <f t="shared" si="6"/>
        <v>---</v>
      </c>
      <c r="S24" s="139"/>
      <c r="T24" s="147" t="str">
        <f t="shared" si="7"/>
        <v>---</v>
      </c>
      <c r="U24" s="27"/>
    </row>
    <row r="25" spans="1:21" x14ac:dyDescent="0.2">
      <c r="A25" s="16">
        <v>100</v>
      </c>
      <c r="B25" s="17" t="s">
        <v>25</v>
      </c>
      <c r="C25" s="13"/>
      <c r="D25" s="13"/>
      <c r="E25" s="13"/>
      <c r="F25" s="13"/>
      <c r="G25" s="13"/>
      <c r="H25" s="13"/>
      <c r="I25" s="13"/>
      <c r="J25" s="13"/>
      <c r="K25" s="12">
        <f t="shared" si="4"/>
        <v>0</v>
      </c>
      <c r="L25" s="205"/>
      <c r="M25" s="17" t="str">
        <f t="shared" si="0"/>
        <v>TBD</v>
      </c>
      <c r="N25" s="17" t="str">
        <f t="shared" si="5"/>
        <v>TBD</v>
      </c>
      <c r="O25" s="13"/>
      <c r="P25" s="13"/>
      <c r="Q25" s="139"/>
      <c r="R25" s="147" t="str">
        <f t="shared" si="6"/>
        <v>---</v>
      </c>
      <c r="S25" s="139"/>
      <c r="T25" s="147" t="str">
        <f t="shared" si="7"/>
        <v>---</v>
      </c>
      <c r="U25" s="27"/>
    </row>
    <row r="26" spans="1:21" x14ac:dyDescent="0.2">
      <c r="A26" s="16">
        <v>50</v>
      </c>
      <c r="B26" s="17" t="s">
        <v>25</v>
      </c>
      <c r="C26" s="13"/>
      <c r="D26" s="13"/>
      <c r="E26" s="13"/>
      <c r="F26" s="13"/>
      <c r="G26" s="13"/>
      <c r="H26" s="13"/>
      <c r="I26" s="13"/>
      <c r="J26" s="13"/>
      <c r="K26" s="12">
        <f t="shared" si="4"/>
        <v>0</v>
      </c>
      <c r="L26" s="205"/>
      <c r="M26" s="17" t="str">
        <f t="shared" si="0"/>
        <v>TBD</v>
      </c>
      <c r="N26" s="17" t="str">
        <f t="shared" si="5"/>
        <v>TBD</v>
      </c>
      <c r="O26" s="13"/>
      <c r="P26" s="13"/>
      <c r="Q26" s="139"/>
      <c r="R26" s="147" t="str">
        <f t="shared" si="6"/>
        <v>---</v>
      </c>
      <c r="S26" s="139"/>
      <c r="T26" s="147" t="str">
        <f t="shared" si="7"/>
        <v>---</v>
      </c>
      <c r="U26" s="27"/>
    </row>
    <row r="27" spans="1:21" x14ac:dyDescent="0.2">
      <c r="A27" s="16">
        <v>30</v>
      </c>
      <c r="B27" s="17" t="s">
        <v>25</v>
      </c>
      <c r="C27" s="13"/>
      <c r="D27" s="13"/>
      <c r="E27" s="13"/>
      <c r="F27" s="13"/>
      <c r="G27" s="13"/>
      <c r="H27" s="13"/>
      <c r="I27" s="13"/>
      <c r="J27" s="13"/>
      <c r="K27" s="12">
        <f t="shared" si="4"/>
        <v>0</v>
      </c>
      <c r="L27" s="205"/>
      <c r="M27" s="17" t="str">
        <f t="shared" si="0"/>
        <v>TBD</v>
      </c>
      <c r="N27" s="17" t="str">
        <f t="shared" si="5"/>
        <v>TBD</v>
      </c>
      <c r="O27" s="13"/>
      <c r="P27" s="13"/>
      <c r="Q27" s="139"/>
      <c r="R27" s="147" t="str">
        <f t="shared" si="6"/>
        <v>---</v>
      </c>
      <c r="S27" s="139"/>
      <c r="T27" s="147" t="str">
        <f t="shared" si="7"/>
        <v>---</v>
      </c>
      <c r="U27" s="27"/>
    </row>
    <row r="28" spans="1:21" x14ac:dyDescent="0.2">
      <c r="A28" s="16">
        <v>20</v>
      </c>
      <c r="B28" s="17" t="s">
        <v>25</v>
      </c>
      <c r="C28" s="13"/>
      <c r="D28" s="13"/>
      <c r="E28" s="13"/>
      <c r="F28" s="13"/>
      <c r="G28" s="13"/>
      <c r="H28" s="13"/>
      <c r="I28" s="13"/>
      <c r="J28" s="13"/>
      <c r="K28" s="12">
        <f t="shared" si="4"/>
        <v>0</v>
      </c>
      <c r="L28" s="205"/>
      <c r="M28" s="17" t="str">
        <f t="shared" si="0"/>
        <v>TBD</v>
      </c>
      <c r="N28" s="17" t="str">
        <f t="shared" si="5"/>
        <v>TBD</v>
      </c>
      <c r="O28" s="13"/>
      <c r="P28" s="13"/>
      <c r="Q28" s="139"/>
      <c r="R28" s="147" t="str">
        <f t="shared" si="6"/>
        <v>---</v>
      </c>
      <c r="S28" s="139"/>
      <c r="T28" s="147" t="str">
        <f t="shared" si="7"/>
        <v>---</v>
      </c>
      <c r="U28" s="27"/>
    </row>
    <row r="29" spans="1:21" s="153" customFormat="1" x14ac:dyDescent="0.2">
      <c r="A29" s="16">
        <v>10</v>
      </c>
      <c r="B29" s="17" t="s">
        <v>25</v>
      </c>
      <c r="C29" s="13"/>
      <c r="D29" s="13"/>
      <c r="E29" s="13"/>
      <c r="F29" s="13"/>
      <c r="G29" s="13"/>
      <c r="H29" s="13"/>
      <c r="I29" s="13"/>
      <c r="J29" s="13"/>
      <c r="K29" s="12">
        <f t="shared" si="4"/>
        <v>0</v>
      </c>
      <c r="L29" s="205"/>
      <c r="M29" s="17" t="str">
        <f t="shared" si="0"/>
        <v>TBD</v>
      </c>
      <c r="N29" s="17" t="str">
        <f t="shared" si="5"/>
        <v>TBD</v>
      </c>
      <c r="O29" s="13"/>
      <c r="P29" s="13"/>
      <c r="Q29" s="139"/>
      <c r="R29" s="147" t="str">
        <f t="shared" si="6"/>
        <v>---</v>
      </c>
      <c r="S29" s="139"/>
      <c r="T29" s="147" t="str">
        <f t="shared" si="7"/>
        <v>---</v>
      </c>
      <c r="U29" s="27"/>
    </row>
    <row r="30" spans="1:21" x14ac:dyDescent="0.2">
      <c r="A30" s="16">
        <v>5</v>
      </c>
      <c r="B30" s="17" t="s">
        <v>25</v>
      </c>
      <c r="C30" s="13"/>
      <c r="D30" s="13"/>
      <c r="E30" s="13"/>
      <c r="F30" s="13"/>
      <c r="G30" s="13"/>
      <c r="H30" s="13"/>
      <c r="I30" s="13"/>
      <c r="J30" s="13"/>
      <c r="K30" s="12">
        <f t="shared" ref="K30:K41" si="8">SQRT(SUMSQ(C30:J30))</f>
        <v>0</v>
      </c>
      <c r="L30" s="205"/>
      <c r="M30" s="17" t="str">
        <f t="shared" si="0"/>
        <v>TBD</v>
      </c>
      <c r="N30" s="17" t="str">
        <f t="shared" ref="N30:N41" si="9">IF(M30="TBD","TBD",IF(L30&lt;&gt;0,FIXED((K30*M30),2-1-INT(LOG10(ABS(K30*M30)))),"TBD"))</f>
        <v>TBD</v>
      </c>
      <c r="O30" s="13"/>
      <c r="P30" s="13"/>
      <c r="Q30" s="139"/>
      <c r="R30" s="147" t="str">
        <f t="shared" ref="R30:R41" si="10">IF(L30=0,"---",IF(Q30=0,"---",N30/(Q30/3)))</f>
        <v>---</v>
      </c>
      <c r="S30" s="139"/>
      <c r="T30" s="147" t="str">
        <f t="shared" ref="T30:T41" si="11">IF(L30=0,"---",IF(S30=0,"---",N30/(S30/3)))</f>
        <v>---</v>
      </c>
      <c r="U30" s="27"/>
    </row>
    <row r="31" spans="1:21" x14ac:dyDescent="0.2">
      <c r="A31" s="16">
        <v>3</v>
      </c>
      <c r="B31" s="17" t="s">
        <v>25</v>
      </c>
      <c r="C31" s="13"/>
      <c r="D31" s="13"/>
      <c r="E31" s="13"/>
      <c r="F31" s="13"/>
      <c r="G31" s="13"/>
      <c r="H31" s="13"/>
      <c r="I31" s="13"/>
      <c r="J31" s="13"/>
      <c r="K31" s="12">
        <f t="shared" si="8"/>
        <v>0</v>
      </c>
      <c r="L31" s="205"/>
      <c r="M31" s="17" t="str">
        <f t="shared" si="0"/>
        <v>TBD</v>
      </c>
      <c r="N31" s="17" t="str">
        <f t="shared" si="9"/>
        <v>TBD</v>
      </c>
      <c r="O31" s="13"/>
      <c r="P31" s="13"/>
      <c r="Q31" s="139"/>
      <c r="R31" s="147" t="str">
        <f t="shared" si="10"/>
        <v>---</v>
      </c>
      <c r="S31" s="139"/>
      <c r="T31" s="147" t="str">
        <f t="shared" si="11"/>
        <v>---</v>
      </c>
      <c r="U31" s="27"/>
    </row>
    <row r="32" spans="1:21" x14ac:dyDescent="0.2">
      <c r="A32" s="16">
        <v>2</v>
      </c>
      <c r="B32" s="17" t="s">
        <v>25</v>
      </c>
      <c r="C32" s="13"/>
      <c r="D32" s="13"/>
      <c r="E32" s="13"/>
      <c r="F32" s="13"/>
      <c r="G32" s="13"/>
      <c r="H32" s="13"/>
      <c r="I32" s="13"/>
      <c r="J32" s="13"/>
      <c r="K32" s="12">
        <f t="shared" si="8"/>
        <v>0</v>
      </c>
      <c r="L32" s="205"/>
      <c r="M32" s="17" t="str">
        <f t="shared" si="0"/>
        <v>TBD</v>
      </c>
      <c r="N32" s="17" t="str">
        <f t="shared" si="9"/>
        <v>TBD</v>
      </c>
      <c r="O32" s="13"/>
      <c r="P32" s="13"/>
      <c r="Q32" s="139"/>
      <c r="R32" s="147" t="str">
        <f t="shared" si="10"/>
        <v>---</v>
      </c>
      <c r="S32" s="139"/>
      <c r="T32" s="147" t="str">
        <f t="shared" si="11"/>
        <v>---</v>
      </c>
      <c r="U32" s="27"/>
    </row>
    <row r="33" spans="1:21" x14ac:dyDescent="0.2">
      <c r="A33" s="16">
        <v>1</v>
      </c>
      <c r="B33" s="17" t="s">
        <v>25</v>
      </c>
      <c r="C33" s="13"/>
      <c r="D33" s="13"/>
      <c r="E33" s="13"/>
      <c r="F33" s="13"/>
      <c r="G33" s="13"/>
      <c r="H33" s="13"/>
      <c r="I33" s="13"/>
      <c r="J33" s="13"/>
      <c r="K33" s="12">
        <f t="shared" si="8"/>
        <v>0</v>
      </c>
      <c r="L33" s="205"/>
      <c r="M33" s="17" t="str">
        <f t="shared" si="0"/>
        <v>TBD</v>
      </c>
      <c r="N33" s="17" t="str">
        <f t="shared" si="9"/>
        <v>TBD</v>
      </c>
      <c r="O33" s="13"/>
      <c r="P33" s="13"/>
      <c r="Q33" s="139"/>
      <c r="R33" s="147" t="str">
        <f t="shared" si="10"/>
        <v>---</v>
      </c>
      <c r="S33" s="139"/>
      <c r="T33" s="147" t="str">
        <f t="shared" si="11"/>
        <v>---</v>
      </c>
      <c r="U33" s="27"/>
    </row>
    <row r="34" spans="1:21" s="153" customFormat="1" x14ac:dyDescent="0.2">
      <c r="A34" s="214"/>
      <c r="B34" s="215"/>
      <c r="C34" s="193"/>
      <c r="D34" s="193"/>
      <c r="E34" s="193"/>
      <c r="F34" s="193"/>
      <c r="G34" s="193"/>
      <c r="H34" s="193"/>
      <c r="I34" s="193"/>
      <c r="J34" s="193"/>
      <c r="K34" s="152"/>
      <c r="L34" s="152"/>
      <c r="M34" s="215"/>
      <c r="N34" s="215"/>
      <c r="O34" s="193"/>
      <c r="P34" s="193"/>
      <c r="Q34" s="216"/>
      <c r="R34" s="147"/>
      <c r="S34" s="216"/>
      <c r="T34" s="147"/>
      <c r="U34" s="194"/>
    </row>
    <row r="35" spans="1:21" x14ac:dyDescent="0.2">
      <c r="A35" s="16">
        <v>500</v>
      </c>
      <c r="B35" s="17" t="s">
        <v>26</v>
      </c>
      <c r="C35" s="13"/>
      <c r="D35" s="13"/>
      <c r="E35" s="13"/>
      <c r="F35" s="13"/>
      <c r="G35" s="13"/>
      <c r="H35" s="13"/>
      <c r="I35" s="13"/>
      <c r="J35" s="13"/>
      <c r="K35" s="12">
        <f t="shared" si="8"/>
        <v>0</v>
      </c>
      <c r="L35" s="205"/>
      <c r="M35" s="17" t="str">
        <f t="shared" si="0"/>
        <v>TBD</v>
      </c>
      <c r="N35" s="17" t="str">
        <f t="shared" si="9"/>
        <v>TBD</v>
      </c>
      <c r="O35" s="13"/>
      <c r="P35" s="13"/>
      <c r="Q35" s="139"/>
      <c r="R35" s="147" t="str">
        <f t="shared" si="10"/>
        <v>---</v>
      </c>
      <c r="S35" s="139"/>
      <c r="T35" s="147" t="str">
        <f t="shared" si="11"/>
        <v>---</v>
      </c>
      <c r="U35" s="27"/>
    </row>
    <row r="36" spans="1:21" x14ac:dyDescent="0.2">
      <c r="A36" s="16">
        <v>300</v>
      </c>
      <c r="B36" s="17" t="s">
        <v>26</v>
      </c>
      <c r="C36" s="13"/>
      <c r="D36" s="13"/>
      <c r="E36" s="13"/>
      <c r="F36" s="13"/>
      <c r="G36" s="13"/>
      <c r="H36" s="13"/>
      <c r="I36" s="13"/>
      <c r="J36" s="13"/>
      <c r="K36" s="12">
        <f t="shared" si="8"/>
        <v>0</v>
      </c>
      <c r="L36" s="205"/>
      <c r="M36" s="17" t="str">
        <f t="shared" si="0"/>
        <v>TBD</v>
      </c>
      <c r="N36" s="17" t="str">
        <f t="shared" si="9"/>
        <v>TBD</v>
      </c>
      <c r="O36" s="13"/>
      <c r="P36" s="13"/>
      <c r="Q36" s="139"/>
      <c r="R36" s="147" t="str">
        <f t="shared" si="10"/>
        <v>---</v>
      </c>
      <c r="S36" s="139"/>
      <c r="T36" s="147" t="str">
        <f t="shared" si="11"/>
        <v>---</v>
      </c>
      <c r="U36" s="27"/>
    </row>
    <row r="37" spans="1:21" x14ac:dyDescent="0.2">
      <c r="A37" s="16">
        <v>200</v>
      </c>
      <c r="B37" s="17" t="s">
        <v>26</v>
      </c>
      <c r="C37" s="13"/>
      <c r="D37" s="13"/>
      <c r="E37" s="13"/>
      <c r="F37" s="13"/>
      <c r="G37" s="13"/>
      <c r="H37" s="13"/>
      <c r="I37" s="13"/>
      <c r="J37" s="13"/>
      <c r="K37" s="12">
        <f t="shared" si="8"/>
        <v>0</v>
      </c>
      <c r="L37" s="205"/>
      <c r="M37" s="17" t="str">
        <f t="shared" si="0"/>
        <v>TBD</v>
      </c>
      <c r="N37" s="17" t="str">
        <f t="shared" si="9"/>
        <v>TBD</v>
      </c>
      <c r="O37" s="13"/>
      <c r="P37" s="13"/>
      <c r="Q37" s="139"/>
      <c r="R37" s="147" t="str">
        <f t="shared" si="10"/>
        <v>---</v>
      </c>
      <c r="S37" s="139"/>
      <c r="T37" s="147" t="str">
        <f t="shared" si="11"/>
        <v>---</v>
      </c>
      <c r="U37" s="27"/>
    </row>
    <row r="38" spans="1:21" x14ac:dyDescent="0.2">
      <c r="A38" s="16">
        <v>100</v>
      </c>
      <c r="B38" s="17" t="s">
        <v>26</v>
      </c>
      <c r="C38" s="13"/>
      <c r="D38" s="13"/>
      <c r="E38" s="13"/>
      <c r="F38" s="13"/>
      <c r="G38" s="13"/>
      <c r="H38" s="13"/>
      <c r="I38" s="13"/>
      <c r="J38" s="13"/>
      <c r="K38" s="12">
        <f t="shared" si="8"/>
        <v>0</v>
      </c>
      <c r="L38" s="205"/>
      <c r="M38" s="17" t="str">
        <f t="shared" si="0"/>
        <v>TBD</v>
      </c>
      <c r="N38" s="17" t="str">
        <f t="shared" si="9"/>
        <v>TBD</v>
      </c>
      <c r="O38" s="13"/>
      <c r="P38" s="13"/>
      <c r="Q38" s="139"/>
      <c r="R38" s="147" t="str">
        <f t="shared" si="10"/>
        <v>---</v>
      </c>
      <c r="S38" s="139"/>
      <c r="T38" s="147" t="str">
        <f t="shared" si="11"/>
        <v>---</v>
      </c>
      <c r="U38" s="27"/>
    </row>
    <row r="39" spans="1:21" x14ac:dyDescent="0.2">
      <c r="A39" s="16">
        <v>50</v>
      </c>
      <c r="B39" s="17" t="s">
        <v>26</v>
      </c>
      <c r="C39" s="13"/>
      <c r="D39" s="13"/>
      <c r="E39" s="13"/>
      <c r="F39" s="13"/>
      <c r="G39" s="13"/>
      <c r="H39" s="13"/>
      <c r="I39" s="13"/>
      <c r="J39" s="13"/>
      <c r="K39" s="12">
        <f t="shared" si="8"/>
        <v>0</v>
      </c>
      <c r="L39" s="205"/>
      <c r="M39" s="17" t="str">
        <f t="shared" si="0"/>
        <v>TBD</v>
      </c>
      <c r="N39" s="17" t="str">
        <f t="shared" si="9"/>
        <v>TBD</v>
      </c>
      <c r="O39" s="13"/>
      <c r="P39" s="13"/>
      <c r="Q39" s="139"/>
      <c r="R39" s="147" t="str">
        <f t="shared" si="10"/>
        <v>---</v>
      </c>
      <c r="S39" s="139"/>
      <c r="T39" s="147" t="str">
        <f t="shared" si="11"/>
        <v>---</v>
      </c>
      <c r="U39" s="27"/>
    </row>
    <row r="40" spans="1:21" x14ac:dyDescent="0.2">
      <c r="A40" s="16">
        <v>30</v>
      </c>
      <c r="B40" s="17" t="s">
        <v>26</v>
      </c>
      <c r="C40" s="13"/>
      <c r="D40" s="13"/>
      <c r="E40" s="13"/>
      <c r="F40" s="13"/>
      <c r="G40" s="13"/>
      <c r="H40" s="13"/>
      <c r="I40" s="13"/>
      <c r="J40" s="13"/>
      <c r="K40" s="12">
        <f t="shared" si="8"/>
        <v>0</v>
      </c>
      <c r="L40" s="205"/>
      <c r="M40" s="17" t="str">
        <f t="shared" si="0"/>
        <v>TBD</v>
      </c>
      <c r="N40" s="17" t="str">
        <f t="shared" si="9"/>
        <v>TBD</v>
      </c>
      <c r="O40" s="13"/>
      <c r="P40" s="13"/>
      <c r="Q40" s="139"/>
      <c r="R40" s="147" t="str">
        <f t="shared" si="10"/>
        <v>---</v>
      </c>
      <c r="S40" s="139"/>
      <c r="T40" s="147" t="str">
        <f t="shared" si="11"/>
        <v>---</v>
      </c>
      <c r="U40" s="27"/>
    </row>
    <row r="41" spans="1:21" x14ac:dyDescent="0.2">
      <c r="A41" s="16">
        <v>20</v>
      </c>
      <c r="B41" s="17" t="s">
        <v>26</v>
      </c>
      <c r="C41" s="13"/>
      <c r="D41" s="13"/>
      <c r="E41" s="13"/>
      <c r="F41" s="13"/>
      <c r="G41" s="13"/>
      <c r="H41" s="13"/>
      <c r="I41" s="13"/>
      <c r="J41" s="13"/>
      <c r="K41" s="12">
        <f t="shared" si="8"/>
        <v>0</v>
      </c>
      <c r="L41" s="205"/>
      <c r="M41" s="17" t="str">
        <f t="shared" si="0"/>
        <v>TBD</v>
      </c>
      <c r="N41" s="17" t="str">
        <f t="shared" si="9"/>
        <v>TBD</v>
      </c>
      <c r="O41" s="13"/>
      <c r="P41" s="13"/>
      <c r="Q41" s="139"/>
      <c r="R41" s="147" t="str">
        <f t="shared" si="10"/>
        <v>---</v>
      </c>
      <c r="S41" s="139"/>
      <c r="T41" s="147" t="str">
        <f t="shared" si="11"/>
        <v>---</v>
      </c>
      <c r="U41" s="27"/>
    </row>
    <row r="42" spans="1:21" s="153" customFormat="1" x14ac:dyDescent="0.2">
      <c r="A42" s="16">
        <v>10</v>
      </c>
      <c r="B42" s="17" t="s">
        <v>26</v>
      </c>
      <c r="C42" s="13"/>
      <c r="D42" s="13"/>
      <c r="E42" s="13"/>
      <c r="F42" s="13"/>
      <c r="G42" s="13"/>
      <c r="H42" s="13"/>
      <c r="I42" s="13"/>
      <c r="J42" s="13"/>
      <c r="K42" s="12">
        <f>SQRT(SUMSQ(C42:J42))</f>
        <v>0</v>
      </c>
      <c r="L42" s="205"/>
      <c r="M42" s="17" t="str">
        <f t="shared" si="0"/>
        <v>TBD</v>
      </c>
      <c r="N42" s="17" t="str">
        <f>IF(M42="TBD","TBD",IF(L42&lt;&gt;0,FIXED((K42*M42),2-1-INT(LOG10(ABS(K42*M42)))),"TBD"))</f>
        <v>TBD</v>
      </c>
      <c r="O42" s="13"/>
      <c r="P42" s="13"/>
      <c r="Q42" s="139"/>
      <c r="R42" s="147" t="str">
        <f>IF(L42=0,"---",IF(Q42=0,"---",N42/(Q42/3)))</f>
        <v>---</v>
      </c>
      <c r="S42" s="139"/>
      <c r="T42" s="147" t="str">
        <f>IF(L42=0,"---",IF(S42=0,"---",N42/(S42/3)))</f>
        <v>---</v>
      </c>
      <c r="U42" s="27"/>
    </row>
    <row r="43" spans="1:21" x14ac:dyDescent="0.2">
      <c r="A43" s="16">
        <v>5</v>
      </c>
      <c r="B43" s="17" t="s">
        <v>26</v>
      </c>
      <c r="C43" s="13"/>
      <c r="D43" s="13"/>
      <c r="E43" s="13"/>
      <c r="F43" s="13"/>
      <c r="G43" s="13"/>
      <c r="H43" s="13"/>
      <c r="I43" s="13"/>
      <c r="J43" s="13"/>
      <c r="K43" s="12">
        <f>SQRT(SUMSQ(C43:J43))</f>
        <v>0</v>
      </c>
      <c r="L43" s="205"/>
      <c r="M43" s="17" t="str">
        <f t="shared" si="0"/>
        <v>TBD</v>
      </c>
      <c r="N43" s="17" t="str">
        <f>IF(M43="TBD","TBD",IF(L43&lt;&gt;0,FIXED((K43*M43),2-1-INT(LOG10(ABS(K43*M43)))),"TBD"))</f>
        <v>TBD</v>
      </c>
      <c r="O43" s="13"/>
      <c r="P43" s="13"/>
      <c r="Q43" s="139"/>
      <c r="R43" s="147" t="str">
        <f>IF(L43=0,"---",IF(Q43=0,"---",N43/(Q43/3)))</f>
        <v>---</v>
      </c>
      <c r="S43" s="139"/>
      <c r="T43" s="147" t="str">
        <f>IF(L43=0,"---",IF(S43=0,"---",N43/(S43/3)))</f>
        <v>---</v>
      </c>
      <c r="U43" s="27"/>
    </row>
    <row r="44" spans="1:21" x14ac:dyDescent="0.2">
      <c r="A44" s="16">
        <v>3</v>
      </c>
      <c r="B44" s="17" t="s">
        <v>26</v>
      </c>
      <c r="C44" s="13"/>
      <c r="D44" s="13"/>
      <c r="E44" s="13"/>
      <c r="F44" s="13"/>
      <c r="G44" s="13"/>
      <c r="H44" s="13"/>
      <c r="I44" s="13"/>
      <c r="J44" s="13"/>
      <c r="K44" s="12">
        <f>SQRT(SUMSQ(C44:J44))</f>
        <v>0</v>
      </c>
      <c r="L44" s="205"/>
      <c r="M44" s="17" t="str">
        <f t="shared" si="0"/>
        <v>TBD</v>
      </c>
      <c r="N44" s="17" t="str">
        <f>IF(M44="TBD","TBD",IF(L44&lt;&gt;0,FIXED((K44*M44),2-1-INT(LOG10(ABS(K44*M44)))),"TBD"))</f>
        <v>TBD</v>
      </c>
      <c r="O44" s="13"/>
      <c r="P44" s="13"/>
      <c r="Q44" s="139"/>
      <c r="R44" s="147" t="str">
        <f>IF(L44=0,"---",IF(Q44=0,"---",N44/(Q44/3)))</f>
        <v>---</v>
      </c>
      <c r="S44" s="139"/>
      <c r="T44" s="147" t="str">
        <f>IF(L44=0,"---",IF(S44=0,"---",N44/(S44/3)))</f>
        <v>---</v>
      </c>
      <c r="U44" s="27"/>
    </row>
    <row r="45" spans="1:21" x14ac:dyDescent="0.2">
      <c r="A45" s="16">
        <v>2</v>
      </c>
      <c r="B45" s="17" t="s">
        <v>26</v>
      </c>
      <c r="C45" s="13"/>
      <c r="D45" s="13"/>
      <c r="E45" s="13"/>
      <c r="F45" s="13"/>
      <c r="G45" s="13"/>
      <c r="H45" s="13"/>
      <c r="I45" s="13"/>
      <c r="J45" s="13"/>
      <c r="K45" s="12">
        <f>SQRT(SUMSQ(C45:J45))</f>
        <v>0</v>
      </c>
      <c r="L45" s="205"/>
      <c r="M45" s="17" t="str">
        <f t="shared" si="0"/>
        <v>TBD</v>
      </c>
      <c r="N45" s="17" t="str">
        <f>IF(M45="TBD","TBD",IF(L45&lt;&gt;0,FIXED((K45*M45),2-1-INT(LOG10(ABS(K45*M45)))),"TBD"))</f>
        <v>TBD</v>
      </c>
      <c r="O45" s="13"/>
      <c r="P45" s="13"/>
      <c r="Q45" s="139"/>
      <c r="R45" s="147" t="str">
        <f>IF(L45=0,"---",IF(Q45=0,"---",N45/(Q45/3)))</f>
        <v>---</v>
      </c>
      <c r="S45" s="139"/>
      <c r="T45" s="147" t="str">
        <f>IF(L45=0,"---",IF(S45=0,"---",N45/(S45/3)))</f>
        <v>---</v>
      </c>
      <c r="U45" s="27"/>
    </row>
    <row r="46" spans="1:21" ht="12.75" thickBot="1" x14ac:dyDescent="0.25">
      <c r="A46" s="35">
        <v>1</v>
      </c>
      <c r="B46" s="31" t="s">
        <v>26</v>
      </c>
      <c r="C46" s="32"/>
      <c r="D46" s="32"/>
      <c r="E46" s="32"/>
      <c r="F46" s="32"/>
      <c r="G46" s="32"/>
      <c r="H46" s="32"/>
      <c r="I46" s="32"/>
      <c r="J46" s="32"/>
      <c r="K46" s="33">
        <f>SQRT(SUMSQ(C46:J46))</f>
        <v>0</v>
      </c>
      <c r="L46" s="206"/>
      <c r="M46" s="31" t="str">
        <f t="shared" si="0"/>
        <v>TBD</v>
      </c>
      <c r="N46" s="31" t="str">
        <f>IF(M46="TBD","TBD",IF(L46&lt;&gt;0,FIXED((K46*M46),2-1-INT(LOG10(ABS(K46*M46)))),"TBD"))</f>
        <v>TBD</v>
      </c>
      <c r="O46" s="32"/>
      <c r="P46" s="32"/>
      <c r="Q46" s="140"/>
      <c r="R46" s="149" t="str">
        <f>IF(L46=0,"---",IF(Q46=0,"---",N46/(Q46/3)))</f>
        <v>---</v>
      </c>
      <c r="S46" s="140"/>
      <c r="T46" s="154" t="str">
        <f>IF(L46=0,"---",IF(S46=0,"---",N46/(S46/3)))</f>
        <v>---</v>
      </c>
      <c r="U46" s="34"/>
    </row>
    <row r="47" spans="1:21" ht="12.75" thickTop="1" x14ac:dyDescent="0.2"/>
  </sheetData>
  <mergeCells count="1">
    <mergeCell ref="F2:H2"/>
  </mergeCells>
  <conditionalFormatting sqref="R46 T46">
    <cfRule type="cellIs" dxfId="69" priority="26" stopIfTrue="1" operator="greaterThan">
      <formula>1</formula>
    </cfRule>
  </conditionalFormatting>
  <conditionalFormatting sqref="R10">
    <cfRule type="cellIs" dxfId="68" priority="24" stopIfTrue="1" operator="greaterThan">
      <formula>1</formula>
    </cfRule>
  </conditionalFormatting>
  <conditionalFormatting sqref="T10">
    <cfRule type="cellIs" dxfId="67" priority="23" stopIfTrue="1" operator="greaterThan">
      <formula>1</formula>
    </cfRule>
  </conditionalFormatting>
  <conditionalFormatting sqref="R6:R9">
    <cfRule type="cellIs" dxfId="66" priority="22" stopIfTrue="1" operator="greaterThan">
      <formula>1</formula>
    </cfRule>
  </conditionalFormatting>
  <conditionalFormatting sqref="T6:T9">
    <cfRule type="cellIs" dxfId="65" priority="21" stopIfTrue="1" operator="greaterThan">
      <formula>1</formula>
    </cfRule>
  </conditionalFormatting>
  <conditionalFormatting sqref="R11:R17">
    <cfRule type="cellIs" dxfId="64" priority="20" stopIfTrue="1" operator="greaterThan">
      <formula>1</formula>
    </cfRule>
  </conditionalFormatting>
  <conditionalFormatting sqref="T11:T17">
    <cfRule type="cellIs" dxfId="63" priority="19" stopIfTrue="1" operator="greaterThan">
      <formula>1</formula>
    </cfRule>
  </conditionalFormatting>
  <conditionalFormatting sqref="R19:R23">
    <cfRule type="cellIs" dxfId="62" priority="18" stopIfTrue="1" operator="greaterThan">
      <formula>1</formula>
    </cfRule>
  </conditionalFormatting>
  <conditionalFormatting sqref="T19:T23">
    <cfRule type="cellIs" dxfId="61" priority="17" stopIfTrue="1" operator="greaterThan">
      <formula>1</formula>
    </cfRule>
  </conditionalFormatting>
  <conditionalFormatting sqref="R25:R28">
    <cfRule type="cellIs" dxfId="60" priority="16" stopIfTrue="1" operator="greaterThan">
      <formula>1</formula>
    </cfRule>
  </conditionalFormatting>
  <conditionalFormatting sqref="T25:T28">
    <cfRule type="cellIs" dxfId="59" priority="15" stopIfTrue="1" operator="greaterThan">
      <formula>1</formula>
    </cfRule>
  </conditionalFormatting>
  <conditionalFormatting sqref="R30:R41">
    <cfRule type="cellIs" dxfId="58" priority="14" stopIfTrue="1" operator="greaterThan">
      <formula>1</formula>
    </cfRule>
  </conditionalFormatting>
  <conditionalFormatting sqref="T30:T41">
    <cfRule type="cellIs" dxfId="57" priority="13" stopIfTrue="1" operator="greaterThan">
      <formula>1</formula>
    </cfRule>
  </conditionalFormatting>
  <conditionalFormatting sqref="R43:R45">
    <cfRule type="cellIs" dxfId="56" priority="12" stopIfTrue="1" operator="greaterThan">
      <formula>1</formula>
    </cfRule>
  </conditionalFormatting>
  <conditionalFormatting sqref="T43:T45">
    <cfRule type="cellIs" dxfId="55" priority="11" stopIfTrue="1" operator="greaterThan">
      <formula>1</formula>
    </cfRule>
  </conditionalFormatting>
  <conditionalFormatting sqref="R18">
    <cfRule type="cellIs" dxfId="54" priority="8" stopIfTrue="1" operator="greaterThan">
      <formula>1</formula>
    </cfRule>
  </conditionalFormatting>
  <conditionalFormatting sqref="T18">
    <cfRule type="cellIs" dxfId="53" priority="7" stopIfTrue="1" operator="greaterThan">
      <formula>1</formula>
    </cfRule>
  </conditionalFormatting>
  <conditionalFormatting sqref="R24">
    <cfRule type="cellIs" dxfId="52" priority="6" stopIfTrue="1" operator="greaterThan">
      <formula>1</formula>
    </cfRule>
  </conditionalFormatting>
  <conditionalFormatting sqref="T24">
    <cfRule type="cellIs" dxfId="51" priority="5" stopIfTrue="1" operator="greaterThan">
      <formula>1</formula>
    </cfRule>
  </conditionalFormatting>
  <conditionalFormatting sqref="R29">
    <cfRule type="cellIs" dxfId="50" priority="4" stopIfTrue="1" operator="greaterThan">
      <formula>1</formula>
    </cfRule>
  </conditionalFormatting>
  <conditionalFormatting sqref="T29">
    <cfRule type="cellIs" dxfId="49" priority="3" stopIfTrue="1" operator="greaterThan">
      <formula>1</formula>
    </cfRule>
  </conditionalFormatting>
  <conditionalFormatting sqref="R42">
    <cfRule type="cellIs" dxfId="48" priority="2" stopIfTrue="1" operator="greaterThan">
      <formula>1</formula>
    </cfRule>
  </conditionalFormatting>
  <conditionalFormatting sqref="T42">
    <cfRule type="cellIs" dxfId="47" priority="1" stopIfTrue="1" operator="greaterThan">
      <formula>1</formula>
    </cfRule>
  </conditionalFormatting>
  <hyperlinks>
    <hyperlink ref="K1" location="'Laboratory Scope'!A1" display="Back to Lab Scope" xr:uid="{00000000-0004-0000-0900-000000000000}"/>
  </hyperlinks>
  <pageMargins left="0.22" right="0.16" top="1" bottom="1" header="0.5" footer="0.5"/>
  <pageSetup scale="73" orientation="landscape" horizontalDpi="1200" verticalDpi="1200" r:id="rId1"/>
  <headerFooter alignWithMargins="0">
    <oddHeader>&amp;C&amp;"Arial,Bold"&amp;12&amp;A</oddHeader>
    <oddFooter>&amp;R&amp;9Page &amp;P of &amp;N</oddFooter>
  </headerFooter>
  <rowBreaks count="1" manualBreakCount="1">
    <brk id="29"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66"/>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8.140625" style="1" bestFit="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136"/>
      <c r="R1" s="144"/>
      <c r="S1" s="136"/>
      <c r="T1" s="144"/>
      <c r="U1" s="9"/>
    </row>
    <row r="2" spans="1:21" ht="15" x14ac:dyDescent="0.3">
      <c r="A2" s="10" t="s">
        <v>1</v>
      </c>
      <c r="B2" s="11"/>
      <c r="C2" s="12"/>
      <c r="D2" s="11">
        <v>8</v>
      </c>
      <c r="E2" s="12"/>
      <c r="F2" s="480" t="s">
        <v>307</v>
      </c>
      <c r="G2" s="481"/>
      <c r="H2" s="482"/>
      <c r="I2" s="14"/>
      <c r="J2" s="12"/>
      <c r="K2" s="14"/>
      <c r="L2" s="14"/>
      <c r="M2" s="12"/>
      <c r="N2" s="12"/>
      <c r="O2" s="12"/>
      <c r="P2" s="12"/>
      <c r="Q2" s="201" t="s">
        <v>313</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t="s">
        <v>272</v>
      </c>
      <c r="R3" s="145"/>
      <c r="S3" s="192" t="s">
        <v>314</v>
      </c>
      <c r="T3" s="145"/>
      <c r="U3" s="15"/>
    </row>
    <row r="4" spans="1:21" x14ac:dyDescent="0.2">
      <c r="A4" s="16"/>
      <c r="B4" s="17"/>
      <c r="C4" s="220" t="s">
        <v>281</v>
      </c>
      <c r="D4" s="220" t="s">
        <v>282</v>
      </c>
      <c r="E4" s="220" t="s">
        <v>283</v>
      </c>
      <c r="F4" s="220" t="s">
        <v>284</v>
      </c>
      <c r="G4" s="220" t="s">
        <v>285</v>
      </c>
      <c r="H4" s="220" t="s">
        <v>315</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294</v>
      </c>
      <c r="F5" s="204" t="s">
        <v>295</v>
      </c>
      <c r="G5" s="204" t="s">
        <v>290</v>
      </c>
      <c r="H5" s="204" t="s">
        <v>311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10000</v>
      </c>
      <c r="B6" s="17" t="s">
        <v>8</v>
      </c>
      <c r="C6" s="13"/>
      <c r="D6" s="13"/>
      <c r="E6" s="13"/>
      <c r="F6" s="13"/>
      <c r="G6" s="13"/>
      <c r="H6" s="13"/>
      <c r="I6" s="13"/>
      <c r="J6" s="13"/>
      <c r="K6" s="12">
        <f t="shared" ref="K6:K17" si="0">SQRT(SUMSQ(C6:J6))</f>
        <v>0</v>
      </c>
      <c r="L6" s="205"/>
      <c r="M6" s="17" t="str">
        <f>IF(L6="","TBD",IF(L6&gt;0,ROUND(TINV(0.0455,L6),2),"TBD"))</f>
        <v>TBD</v>
      </c>
      <c r="N6" s="17" t="str">
        <f>IF(M6="TBD","TBD",IF(L6&lt;&gt;0,FIXED((K6*M6),2-1-INT(LOG10(ABS(K6*M6)))),"TBD"))</f>
        <v>TBD</v>
      </c>
      <c r="O6" s="13"/>
      <c r="P6" s="13"/>
      <c r="Q6" s="139"/>
      <c r="R6" s="147" t="str">
        <f>IF(L6=0,"---",IF(Q6=0,"---",N6/(Q6/3)))</f>
        <v>---</v>
      </c>
      <c r="S6" s="139"/>
      <c r="T6" s="147" t="str">
        <f>IF(L6=0,"---",IF(S6=0,"---",N6/(S6/3)))</f>
        <v>---</v>
      </c>
      <c r="U6" s="27"/>
    </row>
    <row r="7" spans="1:21" x14ac:dyDescent="0.2">
      <c r="A7" s="16">
        <v>5000</v>
      </c>
      <c r="B7" s="218" t="s">
        <v>8</v>
      </c>
      <c r="C7" s="13"/>
      <c r="D7" s="13"/>
      <c r="E7" s="13"/>
      <c r="F7" s="13"/>
      <c r="G7" s="13"/>
      <c r="H7" s="13"/>
      <c r="I7" s="13"/>
      <c r="J7" s="13"/>
      <c r="K7" s="12">
        <f t="shared" si="0"/>
        <v>0</v>
      </c>
      <c r="L7" s="205"/>
      <c r="M7" s="17" t="str">
        <f t="shared" ref="M7:M65" si="1">IF(L7="","TBD",IF(L7&gt;0,ROUND(TINV(0.0455,L7),2),"TBD"))</f>
        <v>TBD</v>
      </c>
      <c r="N7" s="17" t="str">
        <f t="shared" ref="N7:N17" si="2">IF(M7="TBD","TBD",IF(L7&lt;&gt;0,FIXED((K7*M7),2-1-INT(LOG10(ABS(K7*M7)))),"TBD"))</f>
        <v>TBD</v>
      </c>
      <c r="O7" s="13"/>
      <c r="P7" s="13"/>
      <c r="Q7" s="139"/>
      <c r="R7" s="147" t="str">
        <f>IF(L7=0,"---",IF(Q7=0,"---",N7/(Q7/3)))</f>
        <v>---</v>
      </c>
      <c r="S7" s="139"/>
      <c r="T7" s="147" t="str">
        <f>IF(L7=0,"---",IF(S7=0,"---",N7/(S7/3)))</f>
        <v>---</v>
      </c>
      <c r="U7" s="27"/>
    </row>
    <row r="8" spans="1:21" x14ac:dyDescent="0.2">
      <c r="A8" s="16">
        <v>4000</v>
      </c>
      <c r="B8" s="17" t="s">
        <v>8</v>
      </c>
      <c r="C8" s="13"/>
      <c r="D8" s="13"/>
      <c r="E8" s="13"/>
      <c r="F8" s="13"/>
      <c r="G8" s="13"/>
      <c r="H8" s="13"/>
      <c r="I8" s="13"/>
      <c r="J8" s="13"/>
      <c r="K8" s="12">
        <f t="shared" si="0"/>
        <v>0</v>
      </c>
      <c r="L8" s="205"/>
      <c r="M8" s="17" t="str">
        <f t="shared" si="1"/>
        <v>TBD</v>
      </c>
      <c r="N8" s="17" t="str">
        <f t="shared" si="2"/>
        <v>TBD</v>
      </c>
      <c r="O8" s="13"/>
      <c r="P8" s="13"/>
      <c r="Q8" s="139"/>
      <c r="R8" s="147" t="str">
        <f>IF(L8=0,"---",IF(Q8=0,"---",N8/(Q8/3)))</f>
        <v>---</v>
      </c>
      <c r="S8" s="139"/>
      <c r="T8" s="147" t="str">
        <f>IF(L8=0,"---",IF(S8=0,"---",N8/(S8/3)))</f>
        <v>---</v>
      </c>
      <c r="U8" s="27"/>
    </row>
    <row r="9" spans="1:21" x14ac:dyDescent="0.2">
      <c r="A9" s="16">
        <v>3500</v>
      </c>
      <c r="B9" s="17" t="s">
        <v>8</v>
      </c>
      <c r="C9" s="13"/>
      <c r="D9" s="13"/>
      <c r="E9" s="13"/>
      <c r="F9" s="13"/>
      <c r="G9" s="13"/>
      <c r="H9" s="13"/>
      <c r="I9" s="13"/>
      <c r="J9" s="13"/>
      <c r="K9" s="12">
        <f t="shared" si="0"/>
        <v>0</v>
      </c>
      <c r="L9" s="205"/>
      <c r="M9" s="17" t="str">
        <f t="shared" si="1"/>
        <v>TBD</v>
      </c>
      <c r="N9" s="17" t="str">
        <f t="shared" si="2"/>
        <v>TBD</v>
      </c>
      <c r="O9" s="13"/>
      <c r="P9" s="13"/>
      <c r="Q9" s="139"/>
      <c r="R9" s="147" t="str">
        <f>IF(L9=0,"---",IF(Q9=0,"---",N9/(Q9/3)))</f>
        <v>---</v>
      </c>
      <c r="S9" s="139"/>
      <c r="T9" s="147" t="str">
        <f>IF(L9=0,"---",IF(S9=0,"---",N9/(S9/3)))</f>
        <v>---</v>
      </c>
      <c r="U9" s="27"/>
    </row>
    <row r="10" spans="1:21" x14ac:dyDescent="0.2">
      <c r="A10" s="16">
        <v>3000</v>
      </c>
      <c r="B10" s="17" t="s">
        <v>8</v>
      </c>
      <c r="C10" s="219"/>
      <c r="D10" s="219"/>
      <c r="E10" s="13"/>
      <c r="F10" s="13"/>
      <c r="G10" s="13"/>
      <c r="H10" s="13"/>
      <c r="I10" s="13"/>
      <c r="J10" s="13"/>
      <c r="K10" s="12">
        <f t="shared" si="0"/>
        <v>0</v>
      </c>
      <c r="L10" s="205"/>
      <c r="M10" s="17" t="str">
        <f t="shared" si="1"/>
        <v>TBD</v>
      </c>
      <c r="N10" s="17" t="str">
        <f t="shared" si="2"/>
        <v>TBD</v>
      </c>
      <c r="O10" s="13"/>
      <c r="P10" s="13"/>
      <c r="Q10" s="139"/>
      <c r="R10" s="147" t="str">
        <f>IF(L10=0,"---",IF(Q10=0,"---",N10/(Q10/3)))</f>
        <v>---</v>
      </c>
      <c r="S10" s="139"/>
      <c r="T10" s="147" t="str">
        <f>IF(L10=0,"---",IF(S10=0,"---",N10/(S10/3)))</f>
        <v>---</v>
      </c>
      <c r="U10" s="27"/>
    </row>
    <row r="11" spans="1:21" x14ac:dyDescent="0.2">
      <c r="A11" s="16">
        <v>2500</v>
      </c>
      <c r="B11" s="17" t="s">
        <v>8</v>
      </c>
      <c r="C11" s="13"/>
      <c r="D11" s="13"/>
      <c r="E11" s="13"/>
      <c r="F11" s="13"/>
      <c r="G11" s="13"/>
      <c r="H11" s="13"/>
      <c r="I11" s="13"/>
      <c r="J11" s="13"/>
      <c r="K11" s="12">
        <f t="shared" si="0"/>
        <v>0</v>
      </c>
      <c r="L11" s="205"/>
      <c r="M11" s="17" t="str">
        <f t="shared" si="1"/>
        <v>TBD</v>
      </c>
      <c r="N11" s="17" t="str">
        <f t="shared" si="2"/>
        <v>TBD</v>
      </c>
      <c r="O11" s="13"/>
      <c r="P11" s="13"/>
      <c r="Q11" s="139"/>
      <c r="R11" s="147" t="str">
        <f t="shared" ref="R11:R17" si="3">IF(L11=0,"---",IF(Q11=0,"---",N11/(Q11/3)))</f>
        <v>---</v>
      </c>
      <c r="S11" s="139"/>
      <c r="T11" s="147" t="str">
        <f t="shared" ref="T11:T17" si="4">IF(L11=0,"---",IF(S11=0,"---",N11/(S11/3)))</f>
        <v>---</v>
      </c>
      <c r="U11" s="27"/>
    </row>
    <row r="12" spans="1:21" x14ac:dyDescent="0.2">
      <c r="A12" s="16">
        <v>2000</v>
      </c>
      <c r="B12" s="17" t="s">
        <v>8</v>
      </c>
      <c r="C12" s="13"/>
      <c r="D12" s="13"/>
      <c r="E12" s="13"/>
      <c r="F12" s="13"/>
      <c r="G12" s="13"/>
      <c r="H12" s="13"/>
      <c r="I12" s="13"/>
      <c r="J12" s="13"/>
      <c r="K12" s="12">
        <f t="shared" si="0"/>
        <v>0</v>
      </c>
      <c r="L12" s="205"/>
      <c r="M12" s="17" t="str">
        <f t="shared" si="1"/>
        <v>TBD</v>
      </c>
      <c r="N12" s="17" t="str">
        <f t="shared" si="2"/>
        <v>TBD</v>
      </c>
      <c r="O12" s="13"/>
      <c r="P12" s="13"/>
      <c r="Q12" s="139"/>
      <c r="R12" s="147" t="str">
        <f t="shared" si="3"/>
        <v>---</v>
      </c>
      <c r="S12" s="139"/>
      <c r="T12" s="147" t="str">
        <f t="shared" si="4"/>
        <v>---</v>
      </c>
      <c r="U12" s="27"/>
    </row>
    <row r="13" spans="1:21" x14ac:dyDescent="0.2">
      <c r="A13" s="16">
        <v>1500</v>
      </c>
      <c r="B13" s="17" t="s">
        <v>8</v>
      </c>
      <c r="C13" s="13"/>
      <c r="D13" s="13"/>
      <c r="E13" s="13"/>
      <c r="F13" s="13"/>
      <c r="G13" s="13"/>
      <c r="H13" s="13"/>
      <c r="I13" s="13"/>
      <c r="J13" s="13"/>
      <c r="K13" s="12">
        <f t="shared" si="0"/>
        <v>0</v>
      </c>
      <c r="L13" s="205"/>
      <c r="M13" s="17" t="str">
        <f t="shared" si="1"/>
        <v>TBD</v>
      </c>
      <c r="N13" s="17" t="str">
        <f t="shared" si="2"/>
        <v>TBD</v>
      </c>
      <c r="O13" s="13"/>
      <c r="P13" s="13"/>
      <c r="Q13" s="139"/>
      <c r="R13" s="147" t="str">
        <f t="shared" si="3"/>
        <v>---</v>
      </c>
      <c r="S13" s="139"/>
      <c r="T13" s="147" t="str">
        <f t="shared" si="4"/>
        <v>---</v>
      </c>
      <c r="U13" s="27"/>
    </row>
    <row r="14" spans="1:21" x14ac:dyDescent="0.2">
      <c r="A14" s="16">
        <v>1000</v>
      </c>
      <c r="B14" s="17" t="s">
        <v>8</v>
      </c>
      <c r="C14" s="13"/>
      <c r="D14" s="13"/>
      <c r="E14" s="13"/>
      <c r="F14" s="13"/>
      <c r="G14" s="13"/>
      <c r="H14" s="13"/>
      <c r="I14" s="13"/>
      <c r="J14" s="13"/>
      <c r="K14" s="12">
        <f t="shared" si="0"/>
        <v>0</v>
      </c>
      <c r="L14" s="205"/>
      <c r="M14" s="17" t="str">
        <f t="shared" si="1"/>
        <v>TBD</v>
      </c>
      <c r="N14" s="17" t="str">
        <f t="shared" si="2"/>
        <v>TBD</v>
      </c>
      <c r="O14" s="13"/>
      <c r="P14" s="13"/>
      <c r="Q14" s="139"/>
      <c r="R14" s="147" t="str">
        <f t="shared" si="3"/>
        <v>---</v>
      </c>
      <c r="S14" s="139"/>
      <c r="T14" s="147" t="str">
        <f t="shared" si="4"/>
        <v>---</v>
      </c>
      <c r="U14" s="27"/>
    </row>
    <row r="15" spans="1:21" x14ac:dyDescent="0.2">
      <c r="A15" s="16">
        <v>500</v>
      </c>
      <c r="B15" s="17" t="s">
        <v>8</v>
      </c>
      <c r="C15" s="13"/>
      <c r="D15" s="13"/>
      <c r="E15" s="13"/>
      <c r="F15" s="13"/>
      <c r="G15" s="13"/>
      <c r="H15" s="13"/>
      <c r="I15" s="13"/>
      <c r="J15" s="13"/>
      <c r="K15" s="12">
        <f t="shared" si="0"/>
        <v>0</v>
      </c>
      <c r="L15" s="205"/>
      <c r="M15" s="17" t="str">
        <f t="shared" si="1"/>
        <v>TBD</v>
      </c>
      <c r="N15" s="17" t="str">
        <f t="shared" si="2"/>
        <v>TBD</v>
      </c>
      <c r="O15" s="13"/>
      <c r="P15" s="13"/>
      <c r="Q15" s="139"/>
      <c r="R15" s="147" t="str">
        <f t="shared" si="3"/>
        <v>---</v>
      </c>
      <c r="S15" s="139"/>
      <c r="T15" s="147" t="str">
        <f t="shared" si="4"/>
        <v>---</v>
      </c>
      <c r="U15" s="27"/>
    </row>
    <row r="16" spans="1:21" x14ac:dyDescent="0.2">
      <c r="A16" s="16">
        <v>250</v>
      </c>
      <c r="B16" s="17" t="s">
        <v>8</v>
      </c>
      <c r="C16" s="13"/>
      <c r="D16" s="13"/>
      <c r="E16" s="13"/>
      <c r="F16" s="13"/>
      <c r="G16" s="13"/>
      <c r="H16" s="13"/>
      <c r="I16" s="13"/>
      <c r="J16" s="13"/>
      <c r="K16" s="12">
        <f t="shared" si="0"/>
        <v>0</v>
      </c>
      <c r="L16" s="205"/>
      <c r="M16" s="17" t="str">
        <f t="shared" si="1"/>
        <v>TBD</v>
      </c>
      <c r="N16" s="17" t="str">
        <f t="shared" si="2"/>
        <v>TBD</v>
      </c>
      <c r="O16" s="13"/>
      <c r="P16" s="13"/>
      <c r="Q16" s="139"/>
      <c r="R16" s="147" t="str">
        <f t="shared" si="3"/>
        <v>---</v>
      </c>
      <c r="S16" s="139"/>
      <c r="T16" s="147" t="str">
        <f t="shared" si="4"/>
        <v>---</v>
      </c>
      <c r="U16" s="27"/>
    </row>
    <row r="17" spans="1:21" x14ac:dyDescent="0.2">
      <c r="A17" s="16">
        <v>100</v>
      </c>
      <c r="B17" s="17" t="s">
        <v>8</v>
      </c>
      <c r="C17" s="13"/>
      <c r="D17" s="13"/>
      <c r="E17" s="13"/>
      <c r="F17" s="13"/>
      <c r="G17" s="13"/>
      <c r="H17" s="13"/>
      <c r="I17" s="13"/>
      <c r="J17" s="13"/>
      <c r="K17" s="12">
        <f t="shared" si="0"/>
        <v>0</v>
      </c>
      <c r="L17" s="205"/>
      <c r="M17" s="17" t="str">
        <f t="shared" si="1"/>
        <v>TBD</v>
      </c>
      <c r="N17" s="17" t="str">
        <f t="shared" si="2"/>
        <v>TBD</v>
      </c>
      <c r="O17" s="13"/>
      <c r="P17" s="13"/>
      <c r="Q17" s="139"/>
      <c r="R17" s="147" t="str">
        <f t="shared" si="3"/>
        <v>---</v>
      </c>
      <c r="S17" s="139"/>
      <c r="T17" s="147" t="str">
        <f t="shared" si="4"/>
        <v>---</v>
      </c>
      <c r="U17" s="27"/>
    </row>
    <row r="18" spans="1:21" s="153" customFormat="1" x14ac:dyDescent="0.2">
      <c r="A18" s="214"/>
      <c r="B18" s="215"/>
      <c r="C18" s="152"/>
      <c r="D18" s="152"/>
      <c r="E18" s="152"/>
      <c r="F18" s="152"/>
      <c r="G18" s="152"/>
      <c r="H18" s="152"/>
      <c r="I18" s="152"/>
      <c r="J18" s="152"/>
      <c r="K18" s="152"/>
      <c r="L18" s="152"/>
      <c r="M18" s="152"/>
      <c r="N18" s="152"/>
      <c r="O18" s="152"/>
      <c r="P18" s="152"/>
      <c r="Q18" s="216"/>
      <c r="R18" s="148"/>
      <c r="S18" s="216"/>
      <c r="T18" s="148"/>
      <c r="U18" s="217"/>
    </row>
    <row r="19" spans="1:21" x14ac:dyDescent="0.2">
      <c r="A19" s="16">
        <v>50</v>
      </c>
      <c r="B19" s="17" t="s">
        <v>8</v>
      </c>
      <c r="C19" s="13"/>
      <c r="D19" s="13"/>
      <c r="E19" s="13"/>
      <c r="F19" s="13"/>
      <c r="G19" s="13"/>
      <c r="H19" s="13"/>
      <c r="I19" s="13"/>
      <c r="J19" s="13"/>
      <c r="K19" s="12">
        <f>SQRT(SUMSQ(C19:J19))</f>
        <v>0</v>
      </c>
      <c r="L19" s="205"/>
      <c r="M19" s="17" t="str">
        <f t="shared" si="1"/>
        <v>TBD</v>
      </c>
      <c r="N19" s="17" t="str">
        <f>IF(M19="TBD","TBD",IF(L19&lt;&gt;0,FIXED((K19*M19),2-1-INT(LOG10(ABS(K19*M19)))),"TBD"))</f>
        <v>TBD</v>
      </c>
      <c r="O19" s="13"/>
      <c r="P19" s="13"/>
      <c r="Q19" s="139"/>
      <c r="R19" s="147" t="str">
        <f>IF(L19=0,"---",IF(Q19=0,"---",N19/(Q19/3)))</f>
        <v>---</v>
      </c>
      <c r="S19" s="139"/>
      <c r="T19" s="147" t="str">
        <f>IF(L19=0,"---",IF(S19=0,"---",N19/(S19/3)))</f>
        <v>---</v>
      </c>
      <c r="U19" s="27"/>
    </row>
    <row r="20" spans="1:21" x14ac:dyDescent="0.2">
      <c r="A20" s="16">
        <v>30</v>
      </c>
      <c r="B20" s="17" t="s">
        <v>8</v>
      </c>
      <c r="C20" s="13"/>
      <c r="D20" s="13"/>
      <c r="E20" s="13"/>
      <c r="F20" s="13"/>
      <c r="G20" s="13"/>
      <c r="H20" s="13"/>
      <c r="I20" s="13"/>
      <c r="J20" s="13"/>
      <c r="K20" s="12">
        <f>SQRT(SUMSQ(C20:J20))</f>
        <v>0</v>
      </c>
      <c r="L20" s="205"/>
      <c r="M20" s="17" t="str">
        <f t="shared" si="1"/>
        <v>TBD</v>
      </c>
      <c r="N20" s="17" t="str">
        <f>IF(M20="TBD","TBD",IF(L20&lt;&gt;0,FIXED((K20*M20),2-1-INT(LOG10(ABS(K20*M20)))),"TBD"))</f>
        <v>TBD</v>
      </c>
      <c r="O20" s="13"/>
      <c r="P20" s="13"/>
      <c r="Q20" s="139"/>
      <c r="R20" s="147" t="str">
        <f>IF(L20=0,"---",IF(Q20=0,"---",N20/(Q20/3)))</f>
        <v>---</v>
      </c>
      <c r="S20" s="139"/>
      <c r="T20" s="147" t="str">
        <f>IF(L20=0,"---",IF(S20=0,"---",N20/(S20/3)))</f>
        <v>---</v>
      </c>
      <c r="U20" s="27"/>
    </row>
    <row r="21" spans="1:21" x14ac:dyDescent="0.2">
      <c r="A21" s="16">
        <v>25</v>
      </c>
      <c r="B21" s="17" t="s">
        <v>8</v>
      </c>
      <c r="C21" s="13"/>
      <c r="D21" s="13"/>
      <c r="E21" s="13"/>
      <c r="F21" s="13"/>
      <c r="G21" s="13"/>
      <c r="H21" s="13"/>
      <c r="I21" s="13"/>
      <c r="J21" s="13"/>
      <c r="K21" s="12">
        <f>SQRT(SUMSQ(C21:J21))</f>
        <v>0</v>
      </c>
      <c r="L21" s="205"/>
      <c r="M21" s="17" t="str">
        <f t="shared" si="1"/>
        <v>TBD</v>
      </c>
      <c r="N21" s="17" t="str">
        <f>IF(M21="TBD","TBD",IF(L21&lt;&gt;0,FIXED((K21*M21),2-1-INT(LOG10(ABS(K21*M21)))),"TBD"))</f>
        <v>TBD</v>
      </c>
      <c r="O21" s="13"/>
      <c r="P21" s="13"/>
      <c r="Q21" s="139"/>
      <c r="R21" s="147" t="str">
        <f>IF(L21=0,"---",IF(Q21=0,"---",N21/(Q21/3)))</f>
        <v>---</v>
      </c>
      <c r="S21" s="139"/>
      <c r="T21" s="147" t="str">
        <f>IF(L21=0,"---",IF(S21=0,"---",N21/(S21/3)))</f>
        <v>---</v>
      </c>
      <c r="U21" s="27"/>
    </row>
    <row r="22" spans="1:21" x14ac:dyDescent="0.2">
      <c r="A22" s="16">
        <v>20</v>
      </c>
      <c r="B22" s="17" t="s">
        <v>8</v>
      </c>
      <c r="C22" s="13"/>
      <c r="D22" s="13"/>
      <c r="E22" s="13"/>
      <c r="F22" s="13"/>
      <c r="G22" s="13"/>
      <c r="H22" s="13"/>
      <c r="I22" s="13"/>
      <c r="J22" s="13"/>
      <c r="K22" s="12">
        <f>SQRT(SUMSQ(C22:J22))</f>
        <v>0</v>
      </c>
      <c r="L22" s="205"/>
      <c r="M22" s="17" t="str">
        <f t="shared" si="1"/>
        <v>TBD</v>
      </c>
      <c r="N22" s="17" t="str">
        <f>IF(M22="TBD","TBD",IF(L22&lt;&gt;0,FIXED((K22*M22),2-1-INT(LOG10(ABS(K22*M22)))),"TBD"))</f>
        <v>TBD</v>
      </c>
      <c r="O22" s="13"/>
      <c r="P22" s="13"/>
      <c r="Q22" s="139"/>
      <c r="R22" s="147" t="str">
        <f>IF(L22=0,"---",IF(Q22=0,"---",N22/(Q22/3)))</f>
        <v>---</v>
      </c>
      <c r="S22" s="139"/>
      <c r="T22" s="147" t="str">
        <f>IF(L22=0,"---",IF(S22=0,"---",N22/(S22/3)))</f>
        <v>---</v>
      </c>
      <c r="U22" s="27"/>
    </row>
    <row r="23" spans="1:21" x14ac:dyDescent="0.2">
      <c r="A23" s="16">
        <v>10</v>
      </c>
      <c r="B23" s="17" t="s">
        <v>8</v>
      </c>
      <c r="C23" s="13"/>
      <c r="D23" s="13"/>
      <c r="E23" s="13"/>
      <c r="F23" s="13"/>
      <c r="G23" s="13"/>
      <c r="H23" s="13"/>
      <c r="I23" s="13"/>
      <c r="J23" s="13"/>
      <c r="K23" s="12">
        <f>SQRT(SUMSQ(C23:J23))</f>
        <v>0</v>
      </c>
      <c r="L23" s="205"/>
      <c r="M23" s="17" t="str">
        <f t="shared" si="1"/>
        <v>TBD</v>
      </c>
      <c r="N23" s="17" t="str">
        <f>IF(M23="TBD","TBD",IF(L23&lt;&gt;0,FIXED((K23*M23),2-1-INT(LOG10(ABS(K23*M23)))),"TBD"))</f>
        <v>TBD</v>
      </c>
      <c r="O23" s="13"/>
      <c r="P23" s="13"/>
      <c r="Q23" s="139"/>
      <c r="R23" s="147" t="str">
        <f>IF(L23=0,"---",IF(Q23=0,"---",N23/(Q23/3)))</f>
        <v>---</v>
      </c>
      <c r="S23" s="139"/>
      <c r="T23" s="147" t="str">
        <f>IF(L23=0,"---",IF(S23=0,"---",N23/(S23/3)))</f>
        <v>---</v>
      </c>
      <c r="U23" s="27"/>
    </row>
    <row r="24" spans="1:21" s="153" customFormat="1" x14ac:dyDescent="0.2">
      <c r="A24" s="214"/>
      <c r="B24" s="215"/>
      <c r="C24" s="152"/>
      <c r="D24" s="152"/>
      <c r="E24" s="152"/>
      <c r="F24" s="152"/>
      <c r="G24" s="152"/>
      <c r="H24" s="152"/>
      <c r="I24" s="152"/>
      <c r="J24" s="152"/>
      <c r="K24" s="152"/>
      <c r="L24" s="152"/>
      <c r="M24" s="215"/>
      <c r="N24" s="152"/>
      <c r="O24" s="152"/>
      <c r="P24" s="152"/>
      <c r="Q24" s="216"/>
      <c r="R24" s="148"/>
      <c r="S24" s="216"/>
      <c r="T24" s="216"/>
      <c r="U24" s="217"/>
    </row>
    <row r="25" spans="1:21" x14ac:dyDescent="0.2">
      <c r="A25" s="16">
        <v>5</v>
      </c>
      <c r="B25" s="17" t="s">
        <v>8</v>
      </c>
      <c r="C25" s="13"/>
      <c r="D25" s="13"/>
      <c r="E25" s="13"/>
      <c r="F25" s="13"/>
      <c r="G25" s="13"/>
      <c r="H25" s="13"/>
      <c r="I25" s="13"/>
      <c r="J25" s="13"/>
      <c r="K25" s="12">
        <f>SQRT(SUMSQ(C25:J25))</f>
        <v>0</v>
      </c>
      <c r="L25" s="205"/>
      <c r="M25" s="17" t="str">
        <f t="shared" si="1"/>
        <v>TBD</v>
      </c>
      <c r="N25" s="17" t="str">
        <f>IF(M25="TBD","TBD",IF(L25&lt;&gt;0,FIXED((K25*M25),2-1-INT(LOG10(ABS(K25*M25)))),"TBD"))</f>
        <v>TBD</v>
      </c>
      <c r="O25" s="13"/>
      <c r="P25" s="13"/>
      <c r="Q25" s="139"/>
      <c r="R25" s="147" t="str">
        <f>IF(L25=0,"---",IF(Q25=0,"---",N25/(Q25/3)))</f>
        <v>---</v>
      </c>
      <c r="S25" s="139"/>
      <c r="T25" s="147" t="str">
        <f>IF(L25=0,"---",IF(S25=0,"---",N25/(S25/3)))</f>
        <v>---</v>
      </c>
      <c r="U25" s="27"/>
    </row>
    <row r="26" spans="1:21" x14ac:dyDescent="0.2">
      <c r="A26" s="16">
        <v>3</v>
      </c>
      <c r="B26" s="17" t="s">
        <v>8</v>
      </c>
      <c r="C26" s="13"/>
      <c r="D26" s="13"/>
      <c r="E26" s="13"/>
      <c r="F26" s="13"/>
      <c r="G26" s="13"/>
      <c r="H26" s="13"/>
      <c r="I26" s="13"/>
      <c r="J26" s="13"/>
      <c r="K26" s="12">
        <f>SQRT(SUMSQ(C26:J26))</f>
        <v>0</v>
      </c>
      <c r="L26" s="205"/>
      <c r="M26" s="17" t="str">
        <f t="shared" si="1"/>
        <v>TBD</v>
      </c>
      <c r="N26" s="17" t="str">
        <f>IF(M26="TBD","TBD",IF(L26&lt;&gt;0,FIXED((K26*M26),2-1-INT(LOG10(ABS(K26*M26)))),"TBD"))</f>
        <v>TBD</v>
      </c>
      <c r="O26" s="13"/>
      <c r="P26" s="13"/>
      <c r="Q26" s="139"/>
      <c r="R26" s="147" t="str">
        <f>IF(L26=0,"---",IF(Q26=0,"---",N26/(Q26/3)))</f>
        <v>---</v>
      </c>
      <c r="S26" s="139"/>
      <c r="T26" s="147" t="str">
        <f>IF(L26=0,"---",IF(S26=0,"---",N26/(S26/3)))</f>
        <v>---</v>
      </c>
      <c r="U26" s="27"/>
    </row>
    <row r="27" spans="1:21" x14ac:dyDescent="0.2">
      <c r="A27" s="16">
        <v>2</v>
      </c>
      <c r="B27" s="17" t="s">
        <v>8</v>
      </c>
      <c r="C27" s="13"/>
      <c r="D27" s="13"/>
      <c r="E27" s="13"/>
      <c r="F27" s="13"/>
      <c r="G27" s="13"/>
      <c r="H27" s="13"/>
      <c r="I27" s="13"/>
      <c r="J27" s="13"/>
      <c r="K27" s="12">
        <f>SQRT(SUMSQ(C27:J27))</f>
        <v>0</v>
      </c>
      <c r="L27" s="205"/>
      <c r="M27" s="17" t="str">
        <f t="shared" si="1"/>
        <v>TBD</v>
      </c>
      <c r="N27" s="17" t="str">
        <f>IF(M27="TBD","TBD",IF(L27&lt;&gt;0,FIXED((K27*M27),2-1-INT(LOG10(ABS(K27*M27)))),"TBD"))</f>
        <v>TBD</v>
      </c>
      <c r="O27" s="13"/>
      <c r="P27" s="13"/>
      <c r="Q27" s="139"/>
      <c r="R27" s="147" t="str">
        <f>IF(L27=0,"---",IF(Q27=0,"---",N27/(Q27/3)))</f>
        <v>---</v>
      </c>
      <c r="S27" s="139"/>
      <c r="T27" s="147" t="str">
        <f>IF(L27=0,"---",IF(S27=0,"---",N27/(S27/3)))</f>
        <v>---</v>
      </c>
      <c r="U27" s="27"/>
    </row>
    <row r="28" spans="1:21" x14ac:dyDescent="0.2">
      <c r="A28" s="16">
        <v>1</v>
      </c>
      <c r="B28" s="17" t="s">
        <v>8</v>
      </c>
      <c r="C28" s="13"/>
      <c r="D28" s="13"/>
      <c r="E28" s="13"/>
      <c r="F28" s="13"/>
      <c r="G28" s="13"/>
      <c r="H28" s="13"/>
      <c r="I28" s="13"/>
      <c r="J28" s="13"/>
      <c r="K28" s="12">
        <f>SQRT(SUMSQ(C28:J28))</f>
        <v>0</v>
      </c>
      <c r="L28" s="205"/>
      <c r="M28" s="17" t="str">
        <f t="shared" si="1"/>
        <v>TBD</v>
      </c>
      <c r="N28" s="17" t="str">
        <f>IF(M28="TBD","TBD",IF(L28&lt;&gt;0,FIXED((K28*M28),2-1-INT(LOG10(ABS(K28*M28)))),"TBD"))</f>
        <v>TBD</v>
      </c>
      <c r="O28" s="13"/>
      <c r="P28" s="13"/>
      <c r="Q28" s="139"/>
      <c r="R28" s="147" t="str">
        <f>IF(L28=0,"---",IF(Q28=0,"---",N28/(Q28/3)))</f>
        <v>---</v>
      </c>
      <c r="S28" s="139"/>
      <c r="T28" s="147" t="str">
        <f>IF(L28=0,"---",IF(S28=0,"---",N28/(S28/3)))</f>
        <v>---</v>
      </c>
      <c r="U28" s="27"/>
    </row>
    <row r="29" spans="1:21" s="153" customFormat="1" x14ac:dyDescent="0.2">
      <c r="A29" s="214"/>
      <c r="B29" s="215"/>
      <c r="C29" s="152"/>
      <c r="D29" s="152"/>
      <c r="E29" s="152"/>
      <c r="F29" s="152"/>
      <c r="G29" s="152"/>
      <c r="H29" s="152"/>
      <c r="I29" s="152"/>
      <c r="J29" s="152"/>
      <c r="K29" s="152"/>
      <c r="L29" s="152"/>
      <c r="M29" s="215"/>
      <c r="N29" s="152"/>
      <c r="O29" s="152"/>
      <c r="P29" s="152"/>
      <c r="Q29" s="216"/>
      <c r="R29" s="148"/>
      <c r="S29" s="216"/>
      <c r="T29" s="147"/>
      <c r="U29" s="217"/>
    </row>
    <row r="30" spans="1:21" x14ac:dyDescent="0.2">
      <c r="A30" s="16">
        <v>0.5</v>
      </c>
      <c r="B30" s="17" t="s">
        <v>8</v>
      </c>
      <c r="C30" s="13"/>
      <c r="D30" s="13"/>
      <c r="E30" s="13"/>
      <c r="F30" s="13"/>
      <c r="G30" s="13"/>
      <c r="H30" s="13"/>
      <c r="I30" s="13"/>
      <c r="J30" s="13"/>
      <c r="K30" s="12">
        <f t="shared" ref="K30:K41" si="5">SQRT(SUMSQ(C30:J30))</f>
        <v>0</v>
      </c>
      <c r="L30" s="205"/>
      <c r="M30" s="17" t="str">
        <f t="shared" si="1"/>
        <v>TBD</v>
      </c>
      <c r="N30" s="17" t="str">
        <f t="shared" ref="N30:N41" si="6">IF(M30="TBD","TBD",IF(L30&lt;&gt;0,FIXED((K30*M30),2-1-INT(LOG10(ABS(K30*M30)))),"TBD"))</f>
        <v>TBD</v>
      </c>
      <c r="O30" s="13"/>
      <c r="P30" s="13"/>
      <c r="Q30" s="139"/>
      <c r="R30" s="147" t="str">
        <f t="shared" ref="R30:R41" si="7">IF(L30=0,"---",IF(Q30=0,"---",N30/(Q30/3)))</f>
        <v>---</v>
      </c>
      <c r="S30" s="139"/>
      <c r="T30" s="147" t="str">
        <f t="shared" ref="T30:T41" si="8">IF(L30=0,"---",IF(S30=0,"---",N30/(S30/3)))</f>
        <v>---</v>
      </c>
      <c r="U30" s="27"/>
    </row>
    <row r="31" spans="1:21" x14ac:dyDescent="0.2">
      <c r="A31" s="16">
        <v>0.3</v>
      </c>
      <c r="B31" s="17" t="s">
        <v>8</v>
      </c>
      <c r="C31" s="13"/>
      <c r="D31" s="13"/>
      <c r="E31" s="13"/>
      <c r="F31" s="13"/>
      <c r="G31" s="13"/>
      <c r="H31" s="13"/>
      <c r="I31" s="13"/>
      <c r="J31" s="13"/>
      <c r="K31" s="12">
        <f t="shared" si="5"/>
        <v>0</v>
      </c>
      <c r="L31" s="205"/>
      <c r="M31" s="17" t="str">
        <f t="shared" si="1"/>
        <v>TBD</v>
      </c>
      <c r="N31" s="17" t="str">
        <f t="shared" si="6"/>
        <v>TBD</v>
      </c>
      <c r="O31" s="13"/>
      <c r="P31" s="13"/>
      <c r="Q31" s="139"/>
      <c r="R31" s="147" t="str">
        <f t="shared" si="7"/>
        <v>---</v>
      </c>
      <c r="S31" s="139"/>
      <c r="T31" s="147" t="str">
        <f t="shared" si="8"/>
        <v>---</v>
      </c>
      <c r="U31" s="27"/>
    </row>
    <row r="32" spans="1:21" x14ac:dyDescent="0.2">
      <c r="A32" s="16">
        <v>0.2</v>
      </c>
      <c r="B32" s="17" t="s">
        <v>8</v>
      </c>
      <c r="C32" s="13"/>
      <c r="D32" s="13"/>
      <c r="E32" s="13"/>
      <c r="F32" s="13"/>
      <c r="G32" s="13"/>
      <c r="H32" s="13"/>
      <c r="I32" s="13"/>
      <c r="J32" s="13"/>
      <c r="K32" s="12">
        <f t="shared" si="5"/>
        <v>0</v>
      </c>
      <c r="L32" s="205"/>
      <c r="M32" s="17" t="str">
        <f t="shared" si="1"/>
        <v>TBD</v>
      </c>
      <c r="N32" s="17" t="str">
        <f t="shared" si="6"/>
        <v>TBD</v>
      </c>
      <c r="O32" s="13"/>
      <c r="P32" s="13"/>
      <c r="Q32" s="139"/>
      <c r="R32" s="147" t="str">
        <f t="shared" si="7"/>
        <v>---</v>
      </c>
      <c r="S32" s="139"/>
      <c r="T32" s="147" t="str">
        <f t="shared" si="8"/>
        <v>---</v>
      </c>
      <c r="U32" s="27"/>
    </row>
    <row r="33" spans="1:21" x14ac:dyDescent="0.2">
      <c r="A33" s="16">
        <v>0.1</v>
      </c>
      <c r="B33" s="17" t="s">
        <v>8</v>
      </c>
      <c r="C33" s="13"/>
      <c r="D33" s="13"/>
      <c r="E33" s="13"/>
      <c r="F33" s="13"/>
      <c r="G33" s="13"/>
      <c r="H33" s="13"/>
      <c r="I33" s="13"/>
      <c r="J33" s="13"/>
      <c r="K33" s="12">
        <f t="shared" si="5"/>
        <v>0</v>
      </c>
      <c r="L33" s="205"/>
      <c r="M33" s="17" t="str">
        <f t="shared" si="1"/>
        <v>TBD</v>
      </c>
      <c r="N33" s="17" t="str">
        <f t="shared" si="6"/>
        <v>TBD</v>
      </c>
      <c r="O33" s="13"/>
      <c r="P33" s="13"/>
      <c r="Q33" s="139"/>
      <c r="R33" s="147" t="str">
        <f t="shared" si="7"/>
        <v>---</v>
      </c>
      <c r="S33" s="139"/>
      <c r="T33" s="147" t="str">
        <f t="shared" si="8"/>
        <v>---</v>
      </c>
      <c r="U33" s="27"/>
    </row>
    <row r="34" spans="1:21" x14ac:dyDescent="0.2">
      <c r="A34" s="16">
        <v>0.05</v>
      </c>
      <c r="B34" s="17" t="s">
        <v>8</v>
      </c>
      <c r="C34" s="13"/>
      <c r="D34" s="13"/>
      <c r="E34" s="13"/>
      <c r="F34" s="13"/>
      <c r="G34" s="13"/>
      <c r="H34" s="13"/>
      <c r="I34" s="13"/>
      <c r="J34" s="13"/>
      <c r="K34" s="12">
        <f t="shared" si="5"/>
        <v>0</v>
      </c>
      <c r="L34" s="205"/>
      <c r="M34" s="17" t="str">
        <f t="shared" si="1"/>
        <v>TBD</v>
      </c>
      <c r="N34" s="17" t="str">
        <f t="shared" si="6"/>
        <v>TBD</v>
      </c>
      <c r="O34" s="13"/>
      <c r="P34" s="13"/>
      <c r="Q34" s="139"/>
      <c r="R34" s="147" t="str">
        <f t="shared" si="7"/>
        <v>---</v>
      </c>
      <c r="S34" s="139"/>
      <c r="T34" s="147" t="str">
        <f t="shared" si="8"/>
        <v>---</v>
      </c>
      <c r="U34" s="27"/>
    </row>
    <row r="35" spans="1:21" x14ac:dyDescent="0.2">
      <c r="A35" s="16">
        <v>0.03</v>
      </c>
      <c r="B35" s="17" t="s">
        <v>8</v>
      </c>
      <c r="C35" s="13"/>
      <c r="D35" s="13"/>
      <c r="E35" s="13"/>
      <c r="F35" s="13"/>
      <c r="G35" s="13"/>
      <c r="H35" s="13"/>
      <c r="I35" s="13"/>
      <c r="J35" s="13"/>
      <c r="K35" s="12">
        <f t="shared" si="5"/>
        <v>0</v>
      </c>
      <c r="L35" s="205"/>
      <c r="M35" s="17" t="str">
        <f t="shared" si="1"/>
        <v>TBD</v>
      </c>
      <c r="N35" s="17" t="str">
        <f t="shared" si="6"/>
        <v>TBD</v>
      </c>
      <c r="O35" s="13"/>
      <c r="P35" s="13"/>
      <c r="Q35" s="139"/>
      <c r="R35" s="147" t="str">
        <f t="shared" si="7"/>
        <v>---</v>
      </c>
      <c r="S35" s="139"/>
      <c r="T35" s="147" t="str">
        <f t="shared" si="8"/>
        <v>---</v>
      </c>
      <c r="U35" s="27"/>
    </row>
    <row r="36" spans="1:21" x14ac:dyDescent="0.2">
      <c r="A36" s="16">
        <v>0.02</v>
      </c>
      <c r="B36" s="17" t="s">
        <v>8</v>
      </c>
      <c r="C36" s="13"/>
      <c r="D36" s="13"/>
      <c r="E36" s="13"/>
      <c r="F36" s="13"/>
      <c r="G36" s="13"/>
      <c r="H36" s="13"/>
      <c r="I36" s="13"/>
      <c r="J36" s="13"/>
      <c r="K36" s="12">
        <f t="shared" si="5"/>
        <v>0</v>
      </c>
      <c r="L36" s="205"/>
      <c r="M36" s="17" t="str">
        <f t="shared" si="1"/>
        <v>TBD</v>
      </c>
      <c r="N36" s="17" t="str">
        <f t="shared" si="6"/>
        <v>TBD</v>
      </c>
      <c r="O36" s="13"/>
      <c r="P36" s="13"/>
      <c r="Q36" s="139"/>
      <c r="R36" s="147" t="str">
        <f t="shared" si="7"/>
        <v>---</v>
      </c>
      <c r="S36" s="139"/>
      <c r="T36" s="147" t="str">
        <f t="shared" si="8"/>
        <v>---</v>
      </c>
      <c r="U36" s="27"/>
    </row>
    <row r="37" spans="1:21" x14ac:dyDescent="0.2">
      <c r="A37" s="16">
        <v>0.01</v>
      </c>
      <c r="B37" s="17" t="s">
        <v>8</v>
      </c>
      <c r="C37" s="13"/>
      <c r="D37" s="13"/>
      <c r="E37" s="13"/>
      <c r="F37" s="13"/>
      <c r="G37" s="13"/>
      <c r="H37" s="13"/>
      <c r="I37" s="13"/>
      <c r="J37" s="13"/>
      <c r="K37" s="12">
        <f t="shared" si="5"/>
        <v>0</v>
      </c>
      <c r="L37" s="205"/>
      <c r="M37" s="17" t="str">
        <f t="shared" si="1"/>
        <v>TBD</v>
      </c>
      <c r="N37" s="17" t="str">
        <f t="shared" si="6"/>
        <v>TBD</v>
      </c>
      <c r="O37" s="13"/>
      <c r="P37" s="13"/>
      <c r="Q37" s="139"/>
      <c r="R37" s="147" t="str">
        <f t="shared" si="7"/>
        <v>---</v>
      </c>
      <c r="S37" s="139"/>
      <c r="T37" s="147" t="str">
        <f t="shared" si="8"/>
        <v>---</v>
      </c>
      <c r="U37" s="27"/>
    </row>
    <row r="38" spans="1:21" x14ac:dyDescent="0.2">
      <c r="A38" s="16">
        <v>5.0000000000000001E-3</v>
      </c>
      <c r="B38" s="17" t="s">
        <v>8</v>
      </c>
      <c r="C38" s="13"/>
      <c r="D38" s="13"/>
      <c r="E38" s="13"/>
      <c r="F38" s="13"/>
      <c r="G38" s="13"/>
      <c r="H38" s="13"/>
      <c r="I38" s="13"/>
      <c r="J38" s="13"/>
      <c r="K38" s="12">
        <f t="shared" si="5"/>
        <v>0</v>
      </c>
      <c r="L38" s="205"/>
      <c r="M38" s="17" t="str">
        <f t="shared" si="1"/>
        <v>TBD</v>
      </c>
      <c r="N38" s="17" t="str">
        <f t="shared" si="6"/>
        <v>TBD</v>
      </c>
      <c r="O38" s="13"/>
      <c r="P38" s="13"/>
      <c r="Q38" s="139"/>
      <c r="R38" s="147" t="str">
        <f t="shared" si="7"/>
        <v>---</v>
      </c>
      <c r="S38" s="139"/>
      <c r="T38" s="147" t="str">
        <f t="shared" si="8"/>
        <v>---</v>
      </c>
      <c r="U38" s="27"/>
    </row>
    <row r="39" spans="1:21" x14ac:dyDescent="0.2">
      <c r="A39" s="16">
        <v>3.0000000000000001E-3</v>
      </c>
      <c r="B39" s="17" t="s">
        <v>8</v>
      </c>
      <c r="C39" s="13"/>
      <c r="D39" s="13"/>
      <c r="E39" s="13"/>
      <c r="F39" s="13"/>
      <c r="G39" s="13"/>
      <c r="H39" s="13"/>
      <c r="I39" s="13"/>
      <c r="J39" s="13"/>
      <c r="K39" s="12">
        <f t="shared" si="5"/>
        <v>0</v>
      </c>
      <c r="L39" s="205"/>
      <c r="M39" s="17" t="str">
        <f t="shared" si="1"/>
        <v>TBD</v>
      </c>
      <c r="N39" s="17" t="str">
        <f t="shared" si="6"/>
        <v>TBD</v>
      </c>
      <c r="O39" s="13"/>
      <c r="P39" s="13"/>
      <c r="Q39" s="139"/>
      <c r="R39" s="147" t="str">
        <f t="shared" si="7"/>
        <v>---</v>
      </c>
      <c r="S39" s="139"/>
      <c r="T39" s="147" t="str">
        <f t="shared" si="8"/>
        <v>---</v>
      </c>
      <c r="U39" s="27"/>
    </row>
    <row r="40" spans="1:21" x14ac:dyDescent="0.2">
      <c r="A40" s="16">
        <v>2E-3</v>
      </c>
      <c r="B40" s="17" t="s">
        <v>8</v>
      </c>
      <c r="C40" s="13"/>
      <c r="D40" s="13"/>
      <c r="E40" s="13"/>
      <c r="F40" s="13"/>
      <c r="G40" s="13"/>
      <c r="H40" s="13"/>
      <c r="I40" s="13"/>
      <c r="J40" s="13"/>
      <c r="K40" s="12">
        <f t="shared" si="5"/>
        <v>0</v>
      </c>
      <c r="L40" s="205"/>
      <c r="M40" s="17" t="str">
        <f t="shared" si="1"/>
        <v>TBD</v>
      </c>
      <c r="N40" s="17" t="str">
        <f t="shared" si="6"/>
        <v>TBD</v>
      </c>
      <c r="O40" s="13"/>
      <c r="P40" s="13"/>
      <c r="Q40" s="139"/>
      <c r="R40" s="147" t="str">
        <f t="shared" si="7"/>
        <v>---</v>
      </c>
      <c r="S40" s="139"/>
      <c r="T40" s="147" t="str">
        <f t="shared" si="8"/>
        <v>---</v>
      </c>
      <c r="U40" s="27"/>
    </row>
    <row r="41" spans="1:21" x14ac:dyDescent="0.2">
      <c r="A41" s="16">
        <v>1E-3</v>
      </c>
      <c r="B41" s="17" t="s">
        <v>8</v>
      </c>
      <c r="C41" s="13"/>
      <c r="D41" s="13"/>
      <c r="E41" s="13"/>
      <c r="F41" s="13"/>
      <c r="G41" s="13"/>
      <c r="H41" s="13"/>
      <c r="I41" s="13"/>
      <c r="J41" s="13"/>
      <c r="K41" s="12">
        <f t="shared" si="5"/>
        <v>0</v>
      </c>
      <c r="L41" s="205"/>
      <c r="M41" s="17" t="str">
        <f t="shared" si="1"/>
        <v>TBD</v>
      </c>
      <c r="N41" s="17" t="str">
        <f t="shared" si="6"/>
        <v>TBD</v>
      </c>
      <c r="O41" s="13"/>
      <c r="P41" s="13"/>
      <c r="Q41" s="139"/>
      <c r="R41" s="147" t="str">
        <f t="shared" si="7"/>
        <v>---</v>
      </c>
      <c r="S41" s="139"/>
      <c r="T41" s="147" t="str">
        <f t="shared" si="8"/>
        <v>---</v>
      </c>
      <c r="U41" s="27"/>
    </row>
    <row r="42" spans="1:21" s="153" customFormat="1" x14ac:dyDescent="0.2">
      <c r="A42" s="214"/>
      <c r="B42" s="215"/>
      <c r="C42" s="152"/>
      <c r="D42" s="152"/>
      <c r="E42" s="152"/>
      <c r="F42" s="152"/>
      <c r="G42" s="152"/>
      <c r="H42" s="152"/>
      <c r="I42" s="152"/>
      <c r="J42" s="152"/>
      <c r="K42" s="152"/>
      <c r="L42" s="152"/>
      <c r="M42" s="215"/>
      <c r="N42" s="152"/>
      <c r="O42" s="152"/>
      <c r="P42" s="152"/>
      <c r="Q42" s="216"/>
      <c r="R42" s="148"/>
      <c r="S42" s="216"/>
      <c r="T42" s="147"/>
      <c r="U42" s="217"/>
    </row>
    <row r="43" spans="1:21" x14ac:dyDescent="0.2">
      <c r="A43" s="16">
        <v>500</v>
      </c>
      <c r="B43" s="17" t="s">
        <v>7</v>
      </c>
      <c r="C43" s="13"/>
      <c r="D43" s="13"/>
      <c r="E43" s="13"/>
      <c r="F43" s="13"/>
      <c r="G43" s="13"/>
      <c r="H43" s="13"/>
      <c r="I43" s="13"/>
      <c r="J43" s="13"/>
      <c r="K43" s="12">
        <f t="shared" ref="K43:K54" si="9">SQRT(SUMSQ(C43:J43))</f>
        <v>0</v>
      </c>
      <c r="L43" s="205"/>
      <c r="M43" s="17" t="str">
        <f t="shared" si="1"/>
        <v>TBD</v>
      </c>
      <c r="N43" s="17" t="str">
        <f t="shared" ref="N43:N54" si="10">IF(M43="TBD","TBD",IF(L43&lt;&gt;0,FIXED((K43*M43),2-1-INT(LOG10(ABS(K43*M43)))),"TBD"))</f>
        <v>TBD</v>
      </c>
      <c r="O43" s="13"/>
      <c r="P43" s="13"/>
      <c r="Q43" s="139"/>
      <c r="R43" s="147" t="str">
        <f t="shared" ref="R43:R54" si="11">IF(L43=0,"---",IF(Q43=0,"---",N43/(Q43/3)))</f>
        <v>---</v>
      </c>
      <c r="S43" s="139"/>
      <c r="T43" s="147" t="str">
        <f t="shared" ref="T43:T54" si="12">IF(L43=0,"---",IF(S43=0,"---",N43/(S43/3)))</f>
        <v>---</v>
      </c>
      <c r="U43" s="27"/>
    </row>
    <row r="44" spans="1:21" x14ac:dyDescent="0.2">
      <c r="A44" s="16">
        <v>300</v>
      </c>
      <c r="B44" s="17" t="s">
        <v>7</v>
      </c>
      <c r="C44" s="13"/>
      <c r="D44" s="13"/>
      <c r="E44" s="13"/>
      <c r="F44" s="13"/>
      <c r="G44" s="13"/>
      <c r="H44" s="13"/>
      <c r="I44" s="13"/>
      <c r="J44" s="13"/>
      <c r="K44" s="12">
        <f t="shared" si="9"/>
        <v>0</v>
      </c>
      <c r="L44" s="205"/>
      <c r="M44" s="17" t="str">
        <f t="shared" si="1"/>
        <v>TBD</v>
      </c>
      <c r="N44" s="17" t="str">
        <f t="shared" si="10"/>
        <v>TBD</v>
      </c>
      <c r="O44" s="13"/>
      <c r="P44" s="13"/>
      <c r="Q44" s="139"/>
      <c r="R44" s="147" t="str">
        <f t="shared" si="11"/>
        <v>---</v>
      </c>
      <c r="S44" s="139"/>
      <c r="T44" s="147" t="str">
        <f t="shared" si="12"/>
        <v>---</v>
      </c>
      <c r="U44" s="27"/>
    </row>
    <row r="45" spans="1:21" x14ac:dyDescent="0.2">
      <c r="A45" s="16">
        <v>200</v>
      </c>
      <c r="B45" s="17" t="s">
        <v>7</v>
      </c>
      <c r="C45" s="13"/>
      <c r="D45" s="13"/>
      <c r="E45" s="13"/>
      <c r="F45" s="13"/>
      <c r="G45" s="13"/>
      <c r="H45" s="13"/>
      <c r="I45" s="13"/>
      <c r="J45" s="13"/>
      <c r="K45" s="12">
        <f t="shared" si="9"/>
        <v>0</v>
      </c>
      <c r="L45" s="205"/>
      <c r="M45" s="17" t="str">
        <f t="shared" si="1"/>
        <v>TBD</v>
      </c>
      <c r="N45" s="17" t="str">
        <f t="shared" si="10"/>
        <v>TBD</v>
      </c>
      <c r="O45" s="13"/>
      <c r="P45" s="13"/>
      <c r="Q45" s="139"/>
      <c r="R45" s="147" t="str">
        <f t="shared" si="11"/>
        <v>---</v>
      </c>
      <c r="S45" s="139"/>
      <c r="T45" s="147" t="str">
        <f t="shared" si="12"/>
        <v>---</v>
      </c>
      <c r="U45" s="27"/>
    </row>
    <row r="46" spans="1:21" x14ac:dyDescent="0.2">
      <c r="A46" s="16">
        <v>100</v>
      </c>
      <c r="B46" s="17" t="s">
        <v>7</v>
      </c>
      <c r="C46" s="13"/>
      <c r="D46" s="13"/>
      <c r="E46" s="13"/>
      <c r="F46" s="13"/>
      <c r="G46" s="13"/>
      <c r="H46" s="13"/>
      <c r="I46" s="13"/>
      <c r="J46" s="13"/>
      <c r="K46" s="12">
        <f t="shared" si="9"/>
        <v>0</v>
      </c>
      <c r="L46" s="205"/>
      <c r="M46" s="17" t="str">
        <f t="shared" si="1"/>
        <v>TBD</v>
      </c>
      <c r="N46" s="17" t="str">
        <f t="shared" si="10"/>
        <v>TBD</v>
      </c>
      <c r="O46" s="13"/>
      <c r="P46" s="13"/>
      <c r="Q46" s="139"/>
      <c r="R46" s="147" t="str">
        <f t="shared" si="11"/>
        <v>---</v>
      </c>
      <c r="S46" s="139"/>
      <c r="T46" s="147" t="str">
        <f t="shared" si="12"/>
        <v>---</v>
      </c>
      <c r="U46" s="27"/>
    </row>
    <row r="47" spans="1:21" x14ac:dyDescent="0.2">
      <c r="A47" s="16">
        <v>50</v>
      </c>
      <c r="B47" s="17" t="s">
        <v>7</v>
      </c>
      <c r="C47" s="13"/>
      <c r="D47" s="13"/>
      <c r="E47" s="13"/>
      <c r="F47" s="13"/>
      <c r="G47" s="13"/>
      <c r="H47" s="13"/>
      <c r="I47" s="13"/>
      <c r="J47" s="13"/>
      <c r="K47" s="12">
        <f t="shared" si="9"/>
        <v>0</v>
      </c>
      <c r="L47" s="205"/>
      <c r="M47" s="17" t="str">
        <f t="shared" si="1"/>
        <v>TBD</v>
      </c>
      <c r="N47" s="17" t="str">
        <f t="shared" si="10"/>
        <v>TBD</v>
      </c>
      <c r="O47" s="13"/>
      <c r="P47" s="13"/>
      <c r="Q47" s="139"/>
      <c r="R47" s="147" t="str">
        <f t="shared" si="11"/>
        <v>---</v>
      </c>
      <c r="S47" s="139"/>
      <c r="T47" s="147" t="str">
        <f t="shared" si="12"/>
        <v>---</v>
      </c>
      <c r="U47" s="27"/>
    </row>
    <row r="48" spans="1:21" x14ac:dyDescent="0.2">
      <c r="A48" s="16">
        <v>30</v>
      </c>
      <c r="B48" s="17" t="s">
        <v>7</v>
      </c>
      <c r="C48" s="13"/>
      <c r="D48" s="13"/>
      <c r="E48" s="13"/>
      <c r="F48" s="13"/>
      <c r="G48" s="13"/>
      <c r="H48" s="13"/>
      <c r="I48" s="13"/>
      <c r="J48" s="13"/>
      <c r="K48" s="12">
        <f t="shared" si="9"/>
        <v>0</v>
      </c>
      <c r="L48" s="205"/>
      <c r="M48" s="17" t="str">
        <f t="shared" si="1"/>
        <v>TBD</v>
      </c>
      <c r="N48" s="17" t="str">
        <f t="shared" si="10"/>
        <v>TBD</v>
      </c>
      <c r="O48" s="13"/>
      <c r="P48" s="13"/>
      <c r="Q48" s="139"/>
      <c r="R48" s="147" t="str">
        <f t="shared" si="11"/>
        <v>---</v>
      </c>
      <c r="S48" s="139"/>
      <c r="T48" s="147" t="str">
        <f t="shared" si="12"/>
        <v>---</v>
      </c>
      <c r="U48" s="27"/>
    </row>
    <row r="49" spans="1:21" x14ac:dyDescent="0.2">
      <c r="A49" s="16">
        <v>20</v>
      </c>
      <c r="B49" s="17" t="s">
        <v>7</v>
      </c>
      <c r="C49" s="13"/>
      <c r="D49" s="13"/>
      <c r="E49" s="13"/>
      <c r="F49" s="13"/>
      <c r="G49" s="13"/>
      <c r="H49" s="13"/>
      <c r="I49" s="13"/>
      <c r="J49" s="13"/>
      <c r="K49" s="12">
        <f t="shared" si="9"/>
        <v>0</v>
      </c>
      <c r="L49" s="205"/>
      <c r="M49" s="17" t="str">
        <f t="shared" si="1"/>
        <v>TBD</v>
      </c>
      <c r="N49" s="17" t="str">
        <f t="shared" si="10"/>
        <v>TBD</v>
      </c>
      <c r="O49" s="13"/>
      <c r="P49" s="13"/>
      <c r="Q49" s="139"/>
      <c r="R49" s="147" t="str">
        <f t="shared" si="11"/>
        <v>---</v>
      </c>
      <c r="S49" s="139"/>
      <c r="T49" s="147" t="str">
        <f t="shared" si="12"/>
        <v>---</v>
      </c>
      <c r="U49" s="27"/>
    </row>
    <row r="50" spans="1:21" x14ac:dyDescent="0.2">
      <c r="A50" s="16">
        <v>10</v>
      </c>
      <c r="B50" s="17" t="s">
        <v>7</v>
      </c>
      <c r="C50" s="13"/>
      <c r="D50" s="13"/>
      <c r="E50" s="13"/>
      <c r="F50" s="13"/>
      <c r="G50" s="13"/>
      <c r="H50" s="13"/>
      <c r="I50" s="13"/>
      <c r="J50" s="13"/>
      <c r="K50" s="12">
        <f t="shared" si="9"/>
        <v>0</v>
      </c>
      <c r="L50" s="205"/>
      <c r="M50" s="17" t="str">
        <f t="shared" si="1"/>
        <v>TBD</v>
      </c>
      <c r="N50" s="17" t="str">
        <f t="shared" si="10"/>
        <v>TBD</v>
      </c>
      <c r="O50" s="13"/>
      <c r="P50" s="13"/>
      <c r="Q50" s="139"/>
      <c r="R50" s="147" t="str">
        <f t="shared" si="11"/>
        <v>---</v>
      </c>
      <c r="S50" s="139"/>
      <c r="T50" s="147" t="str">
        <f t="shared" si="12"/>
        <v>---</v>
      </c>
      <c r="U50" s="27"/>
    </row>
    <row r="51" spans="1:21" x14ac:dyDescent="0.2">
      <c r="A51" s="16">
        <v>5</v>
      </c>
      <c r="B51" s="17" t="s">
        <v>7</v>
      </c>
      <c r="C51" s="13"/>
      <c r="D51" s="13"/>
      <c r="E51" s="13"/>
      <c r="F51" s="13"/>
      <c r="G51" s="13"/>
      <c r="H51" s="13"/>
      <c r="I51" s="13"/>
      <c r="J51" s="13"/>
      <c r="K51" s="12">
        <f t="shared" si="9"/>
        <v>0</v>
      </c>
      <c r="L51" s="205"/>
      <c r="M51" s="17" t="str">
        <f t="shared" si="1"/>
        <v>TBD</v>
      </c>
      <c r="N51" s="17" t="str">
        <f t="shared" si="10"/>
        <v>TBD</v>
      </c>
      <c r="O51" s="13"/>
      <c r="P51" s="13"/>
      <c r="Q51" s="139"/>
      <c r="R51" s="147" t="str">
        <f t="shared" si="11"/>
        <v>---</v>
      </c>
      <c r="S51" s="139"/>
      <c r="T51" s="147" t="str">
        <f t="shared" si="12"/>
        <v>---</v>
      </c>
      <c r="U51" s="27"/>
    </row>
    <row r="52" spans="1:21" x14ac:dyDescent="0.2">
      <c r="A52" s="16">
        <v>3</v>
      </c>
      <c r="B52" s="17" t="s">
        <v>7</v>
      </c>
      <c r="C52" s="13"/>
      <c r="D52" s="13"/>
      <c r="E52" s="13"/>
      <c r="F52" s="13"/>
      <c r="G52" s="13"/>
      <c r="H52" s="13"/>
      <c r="I52" s="13"/>
      <c r="J52" s="13"/>
      <c r="K52" s="12">
        <f t="shared" si="9"/>
        <v>0</v>
      </c>
      <c r="L52" s="205"/>
      <c r="M52" s="17" t="str">
        <f t="shared" si="1"/>
        <v>TBD</v>
      </c>
      <c r="N52" s="17" t="str">
        <f t="shared" si="10"/>
        <v>TBD</v>
      </c>
      <c r="O52" s="13"/>
      <c r="P52" s="13"/>
      <c r="Q52" s="139"/>
      <c r="R52" s="147" t="str">
        <f t="shared" si="11"/>
        <v>---</v>
      </c>
      <c r="S52" s="139"/>
      <c r="T52" s="147" t="str">
        <f t="shared" si="12"/>
        <v>---</v>
      </c>
      <c r="U52" s="27"/>
    </row>
    <row r="53" spans="1:21" x14ac:dyDescent="0.2">
      <c r="A53" s="16">
        <v>2</v>
      </c>
      <c r="B53" s="17" t="s">
        <v>7</v>
      </c>
      <c r="C53" s="13"/>
      <c r="D53" s="13"/>
      <c r="E53" s="13"/>
      <c r="F53" s="13"/>
      <c r="G53" s="13"/>
      <c r="H53" s="13"/>
      <c r="I53" s="13"/>
      <c r="J53" s="13"/>
      <c r="K53" s="12">
        <f t="shared" si="9"/>
        <v>0</v>
      </c>
      <c r="L53" s="205"/>
      <c r="M53" s="17" t="str">
        <f t="shared" si="1"/>
        <v>TBD</v>
      </c>
      <c r="N53" s="17" t="str">
        <f t="shared" si="10"/>
        <v>TBD</v>
      </c>
      <c r="O53" s="13"/>
      <c r="P53" s="13"/>
      <c r="Q53" s="139"/>
      <c r="R53" s="147" t="str">
        <f t="shared" si="11"/>
        <v>---</v>
      </c>
      <c r="S53" s="139"/>
      <c r="T53" s="147" t="str">
        <f t="shared" si="12"/>
        <v>---</v>
      </c>
      <c r="U53" s="27"/>
    </row>
    <row r="54" spans="1:21" x14ac:dyDescent="0.2">
      <c r="A54" s="16">
        <v>1</v>
      </c>
      <c r="B54" s="17" t="s">
        <v>7</v>
      </c>
      <c r="C54" s="13"/>
      <c r="D54" s="13"/>
      <c r="E54" s="13"/>
      <c r="F54" s="13"/>
      <c r="G54" s="13"/>
      <c r="H54" s="13"/>
      <c r="I54" s="13"/>
      <c r="J54" s="13"/>
      <c r="K54" s="12">
        <f t="shared" si="9"/>
        <v>0</v>
      </c>
      <c r="L54" s="205"/>
      <c r="M54" s="17" t="str">
        <f t="shared" si="1"/>
        <v>TBD</v>
      </c>
      <c r="N54" s="17" t="str">
        <f t="shared" si="10"/>
        <v>TBD</v>
      </c>
      <c r="O54" s="13"/>
      <c r="P54" s="13"/>
      <c r="Q54" s="139"/>
      <c r="R54" s="147" t="str">
        <f t="shared" si="11"/>
        <v>---</v>
      </c>
      <c r="S54" s="139"/>
      <c r="T54" s="147" t="str">
        <f t="shared" si="12"/>
        <v>---</v>
      </c>
      <c r="U54" s="27"/>
    </row>
    <row r="55" spans="1:21" s="153" customFormat="1" x14ac:dyDescent="0.2">
      <c r="A55" s="214"/>
      <c r="B55" s="215"/>
      <c r="C55" s="152"/>
      <c r="D55" s="152"/>
      <c r="E55" s="152"/>
      <c r="F55" s="152"/>
      <c r="G55" s="152"/>
      <c r="H55" s="152"/>
      <c r="I55" s="152"/>
      <c r="J55" s="152"/>
      <c r="K55" s="152"/>
      <c r="L55" s="152"/>
      <c r="M55" s="215"/>
      <c r="N55" s="152"/>
      <c r="O55" s="152"/>
      <c r="P55" s="152"/>
      <c r="Q55" s="216"/>
      <c r="R55" s="148"/>
      <c r="S55" s="216"/>
      <c r="T55" s="147"/>
      <c r="U55" s="217"/>
    </row>
    <row r="56" spans="1:21" x14ac:dyDescent="0.2">
      <c r="A56" s="16">
        <v>8</v>
      </c>
      <c r="B56" s="17" t="s">
        <v>12</v>
      </c>
      <c r="C56" s="13"/>
      <c r="D56" s="13"/>
      <c r="E56" s="13"/>
      <c r="F56" s="13"/>
      <c r="G56" s="13"/>
      <c r="H56" s="13"/>
      <c r="I56" s="13"/>
      <c r="J56" s="13"/>
      <c r="K56" s="12">
        <f t="shared" ref="K56:K65" si="13">SQRT(SUMSQ(C56:J56))</f>
        <v>0</v>
      </c>
      <c r="L56" s="205"/>
      <c r="M56" s="17" t="str">
        <f t="shared" si="1"/>
        <v>TBD</v>
      </c>
      <c r="N56" s="17" t="str">
        <f t="shared" ref="N56:N65" si="14">IF(M56="TBD","TBD",IF(L56&lt;&gt;0,FIXED((K56*M56),2-1-INT(LOG10(ABS(K56*M56)))),"TBD"))</f>
        <v>TBD</v>
      </c>
      <c r="O56" s="13"/>
      <c r="P56" s="13"/>
      <c r="Q56" s="139"/>
      <c r="R56" s="147" t="str">
        <f t="shared" ref="R56:R65" si="15">IF(L56=0,"---",IF(Q56=0,"---",N56/(Q56/3)))</f>
        <v>---</v>
      </c>
      <c r="S56" s="139"/>
      <c r="T56" s="147" t="str">
        <f t="shared" ref="T56:T65" si="16">IF(L56=0,"---",IF(S56=0,"---",N56/(S56/3)))</f>
        <v>---</v>
      </c>
      <c r="U56" s="27"/>
    </row>
    <row r="57" spans="1:21" x14ac:dyDescent="0.2">
      <c r="A57" s="16">
        <v>4</v>
      </c>
      <c r="B57" s="17" t="s">
        <v>12</v>
      </c>
      <c r="C57" s="13"/>
      <c r="D57" s="13"/>
      <c r="E57" s="13"/>
      <c r="F57" s="13"/>
      <c r="G57" s="13"/>
      <c r="H57" s="13"/>
      <c r="I57" s="13"/>
      <c r="J57" s="13"/>
      <c r="K57" s="12">
        <f t="shared" si="13"/>
        <v>0</v>
      </c>
      <c r="L57" s="205"/>
      <c r="M57" s="17" t="str">
        <f t="shared" si="1"/>
        <v>TBD</v>
      </c>
      <c r="N57" s="17" t="str">
        <f t="shared" si="14"/>
        <v>TBD</v>
      </c>
      <c r="O57" s="13"/>
      <c r="P57" s="13"/>
      <c r="Q57" s="139"/>
      <c r="R57" s="147" t="str">
        <f t="shared" si="15"/>
        <v>---</v>
      </c>
      <c r="S57" s="139"/>
      <c r="T57" s="147" t="str">
        <f t="shared" si="16"/>
        <v>---</v>
      </c>
      <c r="U57" s="27"/>
    </row>
    <row r="58" spans="1:21" x14ac:dyDescent="0.2">
      <c r="A58" s="16">
        <v>2</v>
      </c>
      <c r="B58" s="17" t="s">
        <v>12</v>
      </c>
      <c r="C58" s="13"/>
      <c r="D58" s="13"/>
      <c r="E58" s="13"/>
      <c r="F58" s="13"/>
      <c r="G58" s="13"/>
      <c r="H58" s="13"/>
      <c r="I58" s="13"/>
      <c r="J58" s="13"/>
      <c r="K58" s="12">
        <f t="shared" si="13"/>
        <v>0</v>
      </c>
      <c r="L58" s="205"/>
      <c r="M58" s="17" t="str">
        <f t="shared" si="1"/>
        <v>TBD</v>
      </c>
      <c r="N58" s="17" t="str">
        <f t="shared" si="14"/>
        <v>TBD</v>
      </c>
      <c r="O58" s="13"/>
      <c r="P58" s="13"/>
      <c r="Q58" s="139"/>
      <c r="R58" s="147" t="str">
        <f t="shared" si="15"/>
        <v>---</v>
      </c>
      <c r="S58" s="139"/>
      <c r="T58" s="147" t="str">
        <f t="shared" si="16"/>
        <v>---</v>
      </c>
      <c r="U58" s="27"/>
    </row>
    <row r="59" spans="1:21" x14ac:dyDescent="0.2">
      <c r="A59" s="16">
        <v>1</v>
      </c>
      <c r="B59" s="17" t="s">
        <v>12</v>
      </c>
      <c r="C59" s="13"/>
      <c r="D59" s="13"/>
      <c r="E59" s="13"/>
      <c r="F59" s="13"/>
      <c r="G59" s="13"/>
      <c r="H59" s="13"/>
      <c r="I59" s="13"/>
      <c r="J59" s="13"/>
      <c r="K59" s="12">
        <f t="shared" si="13"/>
        <v>0</v>
      </c>
      <c r="L59" s="205"/>
      <c r="M59" s="17" t="str">
        <f t="shared" si="1"/>
        <v>TBD</v>
      </c>
      <c r="N59" s="17" t="str">
        <f t="shared" si="14"/>
        <v>TBD</v>
      </c>
      <c r="O59" s="13"/>
      <c r="P59" s="13"/>
      <c r="Q59" s="139"/>
      <c r="R59" s="147" t="str">
        <f t="shared" si="15"/>
        <v>---</v>
      </c>
      <c r="S59" s="139"/>
      <c r="T59" s="147" t="str">
        <f t="shared" si="16"/>
        <v>---</v>
      </c>
      <c r="U59" s="27"/>
    </row>
    <row r="60" spans="1:21" x14ac:dyDescent="0.2">
      <c r="A60" s="28" t="s">
        <v>13</v>
      </c>
      <c r="B60" s="17" t="s">
        <v>12</v>
      </c>
      <c r="C60" s="13"/>
      <c r="D60" s="13"/>
      <c r="E60" s="13"/>
      <c r="F60" s="13"/>
      <c r="G60" s="13"/>
      <c r="H60" s="13"/>
      <c r="I60" s="13"/>
      <c r="J60" s="13"/>
      <c r="K60" s="12">
        <f t="shared" si="13"/>
        <v>0</v>
      </c>
      <c r="L60" s="205"/>
      <c r="M60" s="17" t="str">
        <f t="shared" si="1"/>
        <v>TBD</v>
      </c>
      <c r="N60" s="17" t="str">
        <f t="shared" si="14"/>
        <v>TBD</v>
      </c>
      <c r="O60" s="13"/>
      <c r="P60" s="13"/>
      <c r="Q60" s="139"/>
      <c r="R60" s="147" t="str">
        <f t="shared" si="15"/>
        <v>---</v>
      </c>
      <c r="S60" s="139"/>
      <c r="T60" s="147" t="str">
        <f t="shared" si="16"/>
        <v>---</v>
      </c>
      <c r="U60" s="27"/>
    </row>
    <row r="61" spans="1:21" x14ac:dyDescent="0.2">
      <c r="A61" s="29" t="s">
        <v>14</v>
      </c>
      <c r="B61" s="17" t="s">
        <v>12</v>
      </c>
      <c r="C61" s="13"/>
      <c r="D61" s="13"/>
      <c r="E61" s="13"/>
      <c r="F61" s="13"/>
      <c r="G61" s="13"/>
      <c r="H61" s="13"/>
      <c r="I61" s="13"/>
      <c r="J61" s="13"/>
      <c r="K61" s="12">
        <f t="shared" si="13"/>
        <v>0</v>
      </c>
      <c r="L61" s="205"/>
      <c r="M61" s="17" t="str">
        <f t="shared" si="1"/>
        <v>TBD</v>
      </c>
      <c r="N61" s="17" t="str">
        <f t="shared" si="14"/>
        <v>TBD</v>
      </c>
      <c r="O61" s="13"/>
      <c r="P61" s="13"/>
      <c r="Q61" s="139"/>
      <c r="R61" s="147" t="str">
        <f t="shared" si="15"/>
        <v>---</v>
      </c>
      <c r="S61" s="139"/>
      <c r="T61" s="147" t="str">
        <f t="shared" si="16"/>
        <v>---</v>
      </c>
      <c r="U61" s="27"/>
    </row>
    <row r="62" spans="1:21" x14ac:dyDescent="0.2">
      <c r="A62" s="29" t="s">
        <v>15</v>
      </c>
      <c r="B62" s="17" t="s">
        <v>12</v>
      </c>
      <c r="C62" s="13"/>
      <c r="D62" s="13"/>
      <c r="E62" s="13"/>
      <c r="F62" s="13"/>
      <c r="G62" s="13"/>
      <c r="H62" s="13"/>
      <c r="I62" s="13"/>
      <c r="J62" s="13"/>
      <c r="K62" s="12">
        <f t="shared" si="13"/>
        <v>0</v>
      </c>
      <c r="L62" s="205"/>
      <c r="M62" s="17" t="str">
        <f t="shared" si="1"/>
        <v>TBD</v>
      </c>
      <c r="N62" s="17" t="str">
        <f t="shared" si="14"/>
        <v>TBD</v>
      </c>
      <c r="O62" s="13"/>
      <c r="P62" s="13"/>
      <c r="Q62" s="139"/>
      <c r="R62" s="147" t="str">
        <f t="shared" si="15"/>
        <v>---</v>
      </c>
      <c r="S62" s="139"/>
      <c r="T62" s="147" t="str">
        <f t="shared" si="16"/>
        <v>---</v>
      </c>
      <c r="U62" s="27"/>
    </row>
    <row r="63" spans="1:21" x14ac:dyDescent="0.2">
      <c r="A63" s="29" t="s">
        <v>16</v>
      </c>
      <c r="B63" s="17" t="s">
        <v>12</v>
      </c>
      <c r="C63" s="13"/>
      <c r="D63" s="13"/>
      <c r="E63" s="13"/>
      <c r="F63" s="13"/>
      <c r="G63" s="13"/>
      <c r="H63" s="13"/>
      <c r="I63" s="13"/>
      <c r="J63" s="13"/>
      <c r="K63" s="12">
        <f t="shared" si="13"/>
        <v>0</v>
      </c>
      <c r="L63" s="205"/>
      <c r="M63" s="17" t="str">
        <f t="shared" si="1"/>
        <v>TBD</v>
      </c>
      <c r="N63" s="17" t="str">
        <f t="shared" si="14"/>
        <v>TBD</v>
      </c>
      <c r="O63" s="13"/>
      <c r="P63" s="13"/>
      <c r="Q63" s="139"/>
      <c r="R63" s="147" t="str">
        <f t="shared" si="15"/>
        <v>---</v>
      </c>
      <c r="S63" s="139"/>
      <c r="T63" s="147" t="str">
        <f t="shared" si="16"/>
        <v>---</v>
      </c>
      <c r="U63" s="27"/>
    </row>
    <row r="64" spans="1:21" x14ac:dyDescent="0.2">
      <c r="A64" s="29" t="s">
        <v>17</v>
      </c>
      <c r="B64" s="17" t="s">
        <v>12</v>
      </c>
      <c r="C64" s="13"/>
      <c r="D64" s="13"/>
      <c r="E64" s="13"/>
      <c r="F64" s="13"/>
      <c r="G64" s="13"/>
      <c r="H64" s="13"/>
      <c r="I64" s="13"/>
      <c r="J64" s="13"/>
      <c r="K64" s="12">
        <f t="shared" si="13"/>
        <v>0</v>
      </c>
      <c r="L64" s="205"/>
      <c r="M64" s="17" t="str">
        <f t="shared" si="1"/>
        <v>TBD</v>
      </c>
      <c r="N64" s="17" t="str">
        <f t="shared" si="14"/>
        <v>TBD</v>
      </c>
      <c r="O64" s="13"/>
      <c r="P64" s="13"/>
      <c r="Q64" s="139"/>
      <c r="R64" s="147" t="str">
        <f t="shared" si="15"/>
        <v>---</v>
      </c>
      <c r="S64" s="139"/>
      <c r="T64" s="147" t="str">
        <f t="shared" si="16"/>
        <v>---</v>
      </c>
      <c r="U64" s="27"/>
    </row>
    <row r="65" spans="1:21" ht="12.75" thickBot="1" x14ac:dyDescent="0.25">
      <c r="A65" s="30" t="s">
        <v>18</v>
      </c>
      <c r="B65" s="31" t="s">
        <v>12</v>
      </c>
      <c r="C65" s="32"/>
      <c r="D65" s="32"/>
      <c r="E65" s="32"/>
      <c r="F65" s="32"/>
      <c r="G65" s="32"/>
      <c r="H65" s="32"/>
      <c r="I65" s="32"/>
      <c r="J65" s="32"/>
      <c r="K65" s="33">
        <f t="shared" si="13"/>
        <v>0</v>
      </c>
      <c r="L65" s="206"/>
      <c r="M65" s="31" t="str">
        <f t="shared" si="1"/>
        <v>TBD</v>
      </c>
      <c r="N65" s="31" t="str">
        <f t="shared" si="14"/>
        <v>TBD</v>
      </c>
      <c r="O65" s="32"/>
      <c r="P65" s="32"/>
      <c r="Q65" s="140"/>
      <c r="R65" s="149" t="str">
        <f t="shared" si="15"/>
        <v>---</v>
      </c>
      <c r="S65" s="140"/>
      <c r="T65" s="154" t="str">
        <f t="shared" si="16"/>
        <v>---</v>
      </c>
      <c r="U65" s="34"/>
    </row>
    <row r="66" spans="1:21" ht="12.75" thickTop="1" x14ac:dyDescent="0.2"/>
  </sheetData>
  <mergeCells count="1">
    <mergeCell ref="F2:H2"/>
  </mergeCells>
  <phoneticPr fontId="2" type="noConversion"/>
  <conditionalFormatting sqref="R18 R24 R29 R42 R55">
    <cfRule type="cellIs" dxfId="46" priority="28" stopIfTrue="1" operator="greaterThan">
      <formula>1</formula>
    </cfRule>
  </conditionalFormatting>
  <conditionalFormatting sqref="T18 T24 T29 T42 T55">
    <cfRule type="cellIs" dxfId="45" priority="27" stopIfTrue="1" operator="greaterThan">
      <formula>1</formula>
    </cfRule>
  </conditionalFormatting>
  <conditionalFormatting sqref="R10">
    <cfRule type="cellIs" dxfId="44" priority="26" stopIfTrue="1" operator="greaterThan">
      <formula>1</formula>
    </cfRule>
  </conditionalFormatting>
  <conditionalFormatting sqref="T10">
    <cfRule type="cellIs" dxfId="43" priority="25" stopIfTrue="1" operator="greaterThan">
      <formula>1</formula>
    </cfRule>
  </conditionalFormatting>
  <conditionalFormatting sqref="R6:R9">
    <cfRule type="cellIs" dxfId="42" priority="14" stopIfTrue="1" operator="greaterThan">
      <formula>1</formula>
    </cfRule>
  </conditionalFormatting>
  <conditionalFormatting sqref="T6:T9">
    <cfRule type="cellIs" dxfId="41" priority="13" stopIfTrue="1" operator="greaterThan">
      <formula>1</formula>
    </cfRule>
  </conditionalFormatting>
  <conditionalFormatting sqref="R11:R17">
    <cfRule type="cellIs" dxfId="40" priority="12" stopIfTrue="1" operator="greaterThan">
      <formula>1</formula>
    </cfRule>
  </conditionalFormatting>
  <conditionalFormatting sqref="T11:T17">
    <cfRule type="cellIs" dxfId="39" priority="11" stopIfTrue="1" operator="greaterThan">
      <formula>1</formula>
    </cfRule>
  </conditionalFormatting>
  <conditionalFormatting sqref="R19:R23">
    <cfRule type="cellIs" dxfId="38" priority="10" stopIfTrue="1" operator="greaterThan">
      <formula>1</formula>
    </cfRule>
  </conditionalFormatting>
  <conditionalFormatting sqref="T19:T23">
    <cfRule type="cellIs" dxfId="37" priority="9" stopIfTrue="1" operator="greaterThan">
      <formula>1</formula>
    </cfRule>
  </conditionalFormatting>
  <conditionalFormatting sqref="R25:R28">
    <cfRule type="cellIs" dxfId="36" priority="8" stopIfTrue="1" operator="greaterThan">
      <formula>1</formula>
    </cfRule>
  </conditionalFormatting>
  <conditionalFormatting sqref="T25:T28">
    <cfRule type="cellIs" dxfId="35" priority="7" stopIfTrue="1" operator="greaterThan">
      <formula>1</formula>
    </cfRule>
  </conditionalFormatting>
  <conditionalFormatting sqref="R30:R41">
    <cfRule type="cellIs" dxfId="34" priority="6" stopIfTrue="1" operator="greaterThan">
      <formula>1</formula>
    </cfRule>
  </conditionalFormatting>
  <conditionalFormatting sqref="T30:T41">
    <cfRule type="cellIs" dxfId="33" priority="5" stopIfTrue="1" operator="greaterThan">
      <formula>1</formula>
    </cfRule>
  </conditionalFormatting>
  <conditionalFormatting sqref="R43:R54">
    <cfRule type="cellIs" dxfId="32" priority="4" stopIfTrue="1" operator="greaterThan">
      <formula>1</formula>
    </cfRule>
  </conditionalFormatting>
  <conditionalFormatting sqref="T43:T54">
    <cfRule type="cellIs" dxfId="31" priority="3" stopIfTrue="1" operator="greaterThan">
      <formula>1</formula>
    </cfRule>
  </conditionalFormatting>
  <conditionalFormatting sqref="R56:R65">
    <cfRule type="cellIs" dxfId="30" priority="2" stopIfTrue="1" operator="greaterThan">
      <formula>1</formula>
    </cfRule>
  </conditionalFormatting>
  <conditionalFormatting sqref="T56:T65">
    <cfRule type="cellIs" dxfId="29" priority="1" stopIfTrue="1" operator="greaterThan">
      <formula>1</formula>
    </cfRule>
  </conditionalFormatting>
  <hyperlinks>
    <hyperlink ref="K1" location="'Laboratory Scope'!A1" display="Back to Lab Scope" xr:uid="{00000000-0004-0000-0A00-000000000000}"/>
  </hyperlinks>
  <pageMargins left="0.22" right="0.16" top="1" bottom="1" header="0.5" footer="0.5"/>
  <pageSetup scale="74" fitToHeight="2" orientation="landscape" horizontalDpi="1200" verticalDpi="1200" r:id="rId1"/>
  <headerFooter alignWithMargins="0">
    <oddHeader>&amp;C&amp;"Arial,Bold"&amp;12&amp;A</oddHeader>
    <oddFooter>&amp;R&amp;9Page &amp;P of &amp;N</oddFooter>
  </headerFooter>
  <rowBreaks count="1" manualBreakCount="1">
    <brk id="29"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workbookViewId="0">
      <selection activeCell="P10" sqref="P10"/>
    </sheetView>
  </sheetViews>
  <sheetFormatPr defaultColWidth="9.140625" defaultRowHeight="12" x14ac:dyDescent="0.2"/>
  <cols>
    <col min="1" max="1" width="9.140625" style="1" bestFit="1" customWidth="1"/>
    <col min="2" max="2" width="6.85546875" style="3" customWidth="1"/>
    <col min="3" max="9" width="7.5703125" style="1" customWidth="1"/>
    <col min="10" max="11" width="9.140625" style="1"/>
    <col min="12" max="12" width="9" style="1" customWidth="1"/>
    <col min="13" max="13" width="13" style="1" customWidth="1"/>
    <col min="14" max="14" width="5.85546875" style="1" bestFit="1" customWidth="1"/>
    <col min="15" max="15" width="10" style="1" customWidth="1"/>
    <col min="16" max="16" width="9.7109375" style="1" bestFit="1" customWidth="1"/>
    <col min="17" max="17" width="7.140625" style="153" customWidth="1"/>
    <col min="18" max="18" width="27.14062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6"/>
      <c r="N1" s="6"/>
      <c r="O1" s="6"/>
      <c r="P1" s="136"/>
      <c r="Q1" s="151"/>
      <c r="R1" s="9"/>
    </row>
    <row r="2" spans="1:18" ht="12.75" x14ac:dyDescent="0.2">
      <c r="A2" s="10" t="s">
        <v>1</v>
      </c>
      <c r="B2" s="11"/>
      <c r="C2" s="12"/>
      <c r="D2" s="13">
        <v>33</v>
      </c>
      <c r="E2" s="12"/>
      <c r="F2" s="12"/>
      <c r="G2" s="12"/>
      <c r="H2" s="13" t="s">
        <v>319</v>
      </c>
      <c r="I2" s="12"/>
      <c r="J2" s="14"/>
      <c r="K2" s="14"/>
      <c r="L2" s="12"/>
      <c r="M2" s="12"/>
      <c r="N2" s="12"/>
      <c r="O2" s="12"/>
      <c r="P2" s="201" t="s">
        <v>273</v>
      </c>
      <c r="Q2" s="141"/>
      <c r="R2" s="15"/>
    </row>
    <row r="3" spans="1:18" x14ac:dyDescent="0.2">
      <c r="A3" s="16"/>
      <c r="B3" s="17"/>
      <c r="C3" s="12"/>
      <c r="D3" s="18" t="s">
        <v>23</v>
      </c>
      <c r="E3" s="12"/>
      <c r="F3" s="12"/>
      <c r="G3" s="12"/>
      <c r="H3" s="12"/>
      <c r="I3" s="12"/>
      <c r="J3" s="12"/>
      <c r="K3" s="12"/>
      <c r="L3" s="12"/>
      <c r="M3" s="12"/>
      <c r="N3" s="12"/>
      <c r="O3" s="142" t="s">
        <v>265</v>
      </c>
      <c r="P3" s="191" t="s">
        <v>271</v>
      </c>
      <c r="Q3" s="141"/>
      <c r="R3" s="15"/>
    </row>
    <row r="4" spans="1:18" x14ac:dyDescent="0.2">
      <c r="A4" s="16"/>
      <c r="B4" s="17"/>
      <c r="C4" s="12"/>
      <c r="D4" s="13"/>
      <c r="E4" s="13"/>
      <c r="F4" s="13"/>
      <c r="G4" s="13"/>
      <c r="H4" s="13"/>
      <c r="I4" s="13"/>
      <c r="J4" s="12"/>
      <c r="K4" s="12"/>
      <c r="L4" s="12"/>
      <c r="M4" s="12"/>
      <c r="N4" s="12"/>
      <c r="O4" s="12"/>
      <c r="P4" s="137"/>
      <c r="Q4" s="141"/>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10</v>
      </c>
      <c r="P5" s="138" t="s">
        <v>263</v>
      </c>
      <c r="Q5" s="146" t="s">
        <v>264</v>
      </c>
      <c r="R5" s="22" t="s">
        <v>11</v>
      </c>
    </row>
    <row r="6" spans="1:18" ht="12.75" thickTop="1" x14ac:dyDescent="0.2">
      <c r="A6" s="23">
        <v>6000</v>
      </c>
      <c r="B6" s="24" t="s">
        <v>8</v>
      </c>
      <c r="C6" s="25"/>
      <c r="D6" s="25"/>
      <c r="E6" s="25"/>
      <c r="F6" s="25"/>
      <c r="G6" s="25"/>
      <c r="H6" s="25"/>
      <c r="I6" s="25"/>
      <c r="J6" s="6">
        <f>SQRT(SUMSQ(C6:I6))</f>
        <v>0</v>
      </c>
      <c r="K6" s="222"/>
      <c r="L6" s="17" t="str">
        <f t="shared" ref="L6:L12" si="0">IF(K6="","TBD",IF(K6&gt;0,ROUND(TINV(0.0455,K6),2),"TBD"))</f>
        <v>TBD</v>
      </c>
      <c r="M6" s="17" t="str">
        <f t="shared" ref="M6:M12" si="1">IF(L6="TBD","TBD",IF(K6&lt;&gt;0,FIXED((J6*L6),2-1-INT(LOG10(ABS(J6*L6)))),"TBD"))</f>
        <v>TBD</v>
      </c>
      <c r="N6" s="25"/>
      <c r="O6" s="25"/>
      <c r="P6" s="139"/>
      <c r="Q6" s="147" t="str">
        <f>IF(K6=0,"---",IF(P6=0,"---",M6/(P6/3)))</f>
        <v>---</v>
      </c>
      <c r="R6" s="26" t="s">
        <v>106</v>
      </c>
    </row>
    <row r="7" spans="1:18" x14ac:dyDescent="0.2">
      <c r="A7" s="16">
        <v>5000</v>
      </c>
      <c r="B7" s="17" t="s">
        <v>8</v>
      </c>
      <c r="C7" s="13"/>
      <c r="D7" s="13"/>
      <c r="E7" s="13"/>
      <c r="F7" s="13"/>
      <c r="G7" s="13"/>
      <c r="H7" s="13"/>
      <c r="I7" s="13"/>
      <c r="J7" s="12">
        <f t="shared" ref="J7:J12" si="2">SQRT(SUMSQ(C7:I7))</f>
        <v>0</v>
      </c>
      <c r="K7" s="205"/>
      <c r="L7" s="17" t="str">
        <f t="shared" si="0"/>
        <v>TBD</v>
      </c>
      <c r="M7" s="17" t="str">
        <f t="shared" si="1"/>
        <v>TBD</v>
      </c>
      <c r="N7" s="13"/>
      <c r="O7" s="13"/>
      <c r="P7" s="139"/>
      <c r="Q7" s="147" t="str">
        <f t="shared" ref="Q7:Q12" si="3">IF(K7=0,"---",IF(P7=0,"---",M7/(P7/3)))</f>
        <v>---</v>
      </c>
      <c r="R7" s="27"/>
    </row>
    <row r="8" spans="1:18" x14ac:dyDescent="0.2">
      <c r="A8" s="16">
        <v>3500</v>
      </c>
      <c r="B8" s="17" t="s">
        <v>8</v>
      </c>
      <c r="C8" s="13"/>
      <c r="D8" s="13"/>
      <c r="E8" s="13"/>
      <c r="F8" s="13"/>
      <c r="G8" s="13"/>
      <c r="H8" s="13"/>
      <c r="I8" s="13"/>
      <c r="J8" s="12">
        <f t="shared" si="2"/>
        <v>0</v>
      </c>
      <c r="K8" s="205"/>
      <c r="L8" s="17" t="str">
        <f t="shared" si="0"/>
        <v>TBD</v>
      </c>
      <c r="M8" s="17" t="str">
        <f t="shared" si="1"/>
        <v>TBD</v>
      </c>
      <c r="N8" s="13"/>
      <c r="O8" s="13"/>
      <c r="P8" s="139"/>
      <c r="Q8" s="147" t="str">
        <f t="shared" si="3"/>
        <v>---</v>
      </c>
      <c r="R8" s="27"/>
    </row>
    <row r="9" spans="1:18" x14ac:dyDescent="0.2">
      <c r="A9" s="16">
        <v>3000</v>
      </c>
      <c r="B9" s="17" t="s">
        <v>8</v>
      </c>
      <c r="C9" s="13"/>
      <c r="D9" s="13"/>
      <c r="E9" s="13"/>
      <c r="F9" s="13"/>
      <c r="G9" s="13"/>
      <c r="H9" s="13"/>
      <c r="I9" s="13"/>
      <c r="J9" s="12">
        <f t="shared" si="2"/>
        <v>0</v>
      </c>
      <c r="K9" s="205"/>
      <c r="L9" s="17" t="str">
        <f t="shared" si="0"/>
        <v>TBD</v>
      </c>
      <c r="M9" s="17" t="str">
        <f t="shared" si="1"/>
        <v>TBD</v>
      </c>
      <c r="N9" s="13"/>
      <c r="O9" s="13"/>
      <c r="P9" s="139"/>
      <c r="Q9" s="147" t="str">
        <f t="shared" si="3"/>
        <v>---</v>
      </c>
      <c r="R9" s="27"/>
    </row>
    <row r="10" spans="1:18" x14ac:dyDescent="0.2">
      <c r="A10" s="16">
        <v>2500</v>
      </c>
      <c r="B10" s="17" t="s">
        <v>8</v>
      </c>
      <c r="C10" s="13"/>
      <c r="D10" s="13"/>
      <c r="E10" s="13"/>
      <c r="F10" s="13"/>
      <c r="G10" s="13"/>
      <c r="H10" s="13"/>
      <c r="I10" s="13"/>
      <c r="J10" s="12">
        <f t="shared" si="2"/>
        <v>0</v>
      </c>
      <c r="K10" s="205"/>
      <c r="L10" s="17" t="str">
        <f t="shared" si="0"/>
        <v>TBD</v>
      </c>
      <c r="M10" s="17" t="str">
        <f t="shared" si="1"/>
        <v>TBD</v>
      </c>
      <c r="N10" s="13"/>
      <c r="O10" s="13"/>
      <c r="P10" s="139"/>
      <c r="Q10" s="147" t="str">
        <f t="shared" si="3"/>
        <v>---</v>
      </c>
      <c r="R10" s="27"/>
    </row>
    <row r="11" spans="1:18" x14ac:dyDescent="0.2">
      <c r="A11" s="16">
        <v>2000</v>
      </c>
      <c r="B11" s="17" t="s">
        <v>8</v>
      </c>
      <c r="C11" s="13"/>
      <c r="D11" s="13"/>
      <c r="E11" s="13"/>
      <c r="F11" s="13"/>
      <c r="G11" s="13"/>
      <c r="H11" s="13"/>
      <c r="I11" s="13"/>
      <c r="J11" s="12">
        <f t="shared" si="2"/>
        <v>0</v>
      </c>
      <c r="K11" s="205"/>
      <c r="L11" s="17" t="str">
        <f t="shared" si="0"/>
        <v>TBD</v>
      </c>
      <c r="M11" s="17" t="str">
        <f t="shared" si="1"/>
        <v>TBD</v>
      </c>
      <c r="N11" s="13"/>
      <c r="O11" s="13"/>
      <c r="P11" s="139"/>
      <c r="Q11" s="147" t="str">
        <f t="shared" si="3"/>
        <v>---</v>
      </c>
      <c r="R11" s="27"/>
    </row>
    <row r="12" spans="1:18" x14ac:dyDescent="0.2">
      <c r="A12" s="16">
        <v>1000</v>
      </c>
      <c r="B12" s="17" t="s">
        <v>8</v>
      </c>
      <c r="C12" s="13"/>
      <c r="D12" s="13"/>
      <c r="E12" s="13"/>
      <c r="F12" s="13"/>
      <c r="G12" s="13"/>
      <c r="H12" s="13"/>
      <c r="I12" s="13"/>
      <c r="J12" s="12">
        <f t="shared" si="2"/>
        <v>0</v>
      </c>
      <c r="K12" s="205"/>
      <c r="L12" s="17" t="str">
        <f t="shared" si="0"/>
        <v>TBD</v>
      </c>
      <c r="M12" s="17" t="str">
        <f t="shared" si="1"/>
        <v>TBD</v>
      </c>
      <c r="N12" s="13"/>
      <c r="O12" s="13"/>
      <c r="P12" s="139"/>
      <c r="Q12" s="147" t="str">
        <f t="shared" si="3"/>
        <v>---</v>
      </c>
      <c r="R12" s="27"/>
    </row>
    <row r="13" spans="1:18" ht="12.75" thickBot="1" x14ac:dyDescent="0.25">
      <c r="A13" s="182"/>
      <c r="B13" s="43"/>
      <c r="C13" s="155"/>
      <c r="D13" s="155"/>
      <c r="E13" s="155"/>
      <c r="F13" s="155"/>
      <c r="G13" s="155"/>
      <c r="H13" s="155"/>
      <c r="I13" s="155"/>
      <c r="J13" s="183"/>
      <c r="K13" s="223"/>
      <c r="L13" s="183"/>
      <c r="M13" s="183"/>
      <c r="N13" s="155"/>
      <c r="O13" s="155"/>
      <c r="P13" s="156"/>
      <c r="Q13" s="157"/>
      <c r="R13" s="158"/>
    </row>
    <row r="14" spans="1:18" ht="12.75" thickTop="1" x14ac:dyDescent="0.2">
      <c r="A14" s="23"/>
      <c r="B14" s="195"/>
      <c r="C14" s="196"/>
      <c r="D14" s="7" t="s">
        <v>9</v>
      </c>
      <c r="E14" s="6"/>
      <c r="F14" s="6"/>
      <c r="G14" s="6"/>
      <c r="H14" s="7" t="s">
        <v>2</v>
      </c>
      <c r="I14" s="6"/>
      <c r="J14" s="197"/>
      <c r="K14" s="197"/>
      <c r="L14" s="197"/>
      <c r="M14" s="197"/>
      <c r="N14" s="196"/>
      <c r="O14" s="196"/>
      <c r="P14" s="198"/>
      <c r="Q14" s="199"/>
      <c r="R14" s="200"/>
    </row>
    <row r="15" spans="1:18" x14ac:dyDescent="0.2">
      <c r="A15" s="16"/>
      <c r="B15" s="17"/>
      <c r="C15" s="193"/>
      <c r="D15" s="13"/>
      <c r="E15" s="12"/>
      <c r="F15" s="12"/>
      <c r="G15" s="12"/>
      <c r="H15" s="13"/>
      <c r="I15" s="12"/>
      <c r="J15" s="12"/>
      <c r="K15" s="12"/>
      <c r="L15" s="12"/>
      <c r="M15" s="12"/>
      <c r="N15" s="193"/>
      <c r="O15" s="193"/>
      <c r="P15" s="202" t="s">
        <v>274</v>
      </c>
      <c r="Q15" s="147"/>
      <c r="R15" s="194"/>
    </row>
    <row r="16" spans="1:18" x14ac:dyDescent="0.2">
      <c r="A16" s="16"/>
      <c r="B16" s="17"/>
      <c r="C16" s="193"/>
      <c r="D16" s="18" t="s">
        <v>23</v>
      </c>
      <c r="E16" s="12"/>
      <c r="F16" s="12"/>
      <c r="G16" s="12"/>
      <c r="H16" s="12"/>
      <c r="I16" s="12"/>
      <c r="J16" s="12"/>
      <c r="K16" s="12"/>
      <c r="L16" s="12"/>
      <c r="M16" s="12"/>
      <c r="N16" s="193"/>
      <c r="O16" s="142" t="s">
        <v>265</v>
      </c>
      <c r="P16" s="191" t="s">
        <v>275</v>
      </c>
      <c r="Q16" s="147"/>
      <c r="R16" s="194"/>
    </row>
    <row r="17" spans="1:18" x14ac:dyDescent="0.2">
      <c r="A17" s="16"/>
      <c r="B17" s="17"/>
      <c r="C17" s="12"/>
      <c r="D17" s="13"/>
      <c r="E17" s="13"/>
      <c r="F17" s="13"/>
      <c r="G17" s="13"/>
      <c r="H17" s="13"/>
      <c r="I17" s="13"/>
      <c r="J17" s="12"/>
      <c r="K17" s="12"/>
      <c r="L17" s="12"/>
      <c r="M17" s="12"/>
      <c r="N17" s="12"/>
      <c r="O17" s="12"/>
      <c r="P17" s="12"/>
      <c r="Q17" s="152"/>
      <c r="R17" s="15"/>
    </row>
    <row r="18" spans="1:18" ht="14.25" thickBot="1" x14ac:dyDescent="0.3">
      <c r="A18" s="19" t="s">
        <v>3</v>
      </c>
      <c r="B18" s="20" t="s">
        <v>4</v>
      </c>
      <c r="C18" s="21" t="s">
        <v>19</v>
      </c>
      <c r="D18" s="21" t="s">
        <v>20</v>
      </c>
      <c r="E18" s="21" t="s">
        <v>21</v>
      </c>
      <c r="F18" s="21" t="s">
        <v>21</v>
      </c>
      <c r="G18" s="21" t="s">
        <v>21</v>
      </c>
      <c r="H18" s="21" t="s">
        <v>21</v>
      </c>
      <c r="I18" s="21" t="s">
        <v>21</v>
      </c>
      <c r="J18" s="21" t="s">
        <v>22</v>
      </c>
      <c r="K18" s="21"/>
      <c r="L18" s="21" t="s">
        <v>5</v>
      </c>
      <c r="M18" s="21" t="s">
        <v>6</v>
      </c>
      <c r="N18" s="21" t="s">
        <v>4</v>
      </c>
      <c r="O18" s="21" t="s">
        <v>270</v>
      </c>
      <c r="P18" s="138" t="s">
        <v>263</v>
      </c>
      <c r="Q18" s="146" t="s">
        <v>264</v>
      </c>
      <c r="R18" s="22" t="s">
        <v>11</v>
      </c>
    </row>
    <row r="19" spans="1:18" ht="12.75" thickTop="1" x14ac:dyDescent="0.2">
      <c r="A19" s="16">
        <v>40000</v>
      </c>
      <c r="B19" s="17" t="s">
        <v>8</v>
      </c>
      <c r="C19" s="13"/>
      <c r="D19" s="13"/>
      <c r="E19" s="13"/>
      <c r="F19" s="13"/>
      <c r="G19" s="13"/>
      <c r="H19" s="13"/>
      <c r="I19" s="13"/>
      <c r="J19" s="12">
        <f>SQRT(SUMSQ(C19:I19))</f>
        <v>0</v>
      </c>
      <c r="K19" s="205"/>
      <c r="L19" s="17" t="str">
        <f t="shared" ref="L19:L30" si="4">IF(K19="","TBD",IF(K19&gt;0,ROUND(TINV(0.0455,K19),2),"TBD"))</f>
        <v>TBD</v>
      </c>
      <c r="M19" s="17" t="str">
        <f t="shared" ref="M19:M30" si="5">IF(L19="TBD","TBD",IF(K19&lt;&gt;0,FIXED((J19*L19),2-1-INT(LOG10(ABS(J19*L19)))),"TBD"))</f>
        <v>TBD</v>
      </c>
      <c r="N19" s="13"/>
      <c r="O19" s="13"/>
      <c r="P19" s="139"/>
      <c r="Q19" s="147" t="str">
        <f t="shared" ref="Q19:Q30" si="6">IF(K19=0,"---",IF(P19=0,"---",M19/(P19/3)))</f>
        <v>---</v>
      </c>
      <c r="R19" s="27" t="s">
        <v>107</v>
      </c>
    </row>
    <row r="20" spans="1:18" x14ac:dyDescent="0.2">
      <c r="A20" s="16">
        <v>20000</v>
      </c>
      <c r="B20" s="17" t="s">
        <v>8</v>
      </c>
      <c r="C20" s="13"/>
      <c r="D20" s="13"/>
      <c r="E20" s="13"/>
      <c r="F20" s="13"/>
      <c r="G20" s="13"/>
      <c r="H20" s="13"/>
      <c r="I20" s="13"/>
      <c r="J20" s="12">
        <f t="shared" ref="J20:J30" si="7">SQRT(SUMSQ(C20:I20))</f>
        <v>0</v>
      </c>
      <c r="K20" s="205"/>
      <c r="L20" s="17" t="str">
        <f t="shared" si="4"/>
        <v>TBD</v>
      </c>
      <c r="M20" s="17" t="str">
        <f t="shared" si="5"/>
        <v>TBD</v>
      </c>
      <c r="N20" s="13"/>
      <c r="O20" s="13"/>
      <c r="P20" s="139"/>
      <c r="Q20" s="147" t="str">
        <f t="shared" si="6"/>
        <v>---</v>
      </c>
      <c r="R20" s="27"/>
    </row>
    <row r="21" spans="1:18" x14ac:dyDescent="0.2">
      <c r="A21" s="16">
        <v>15000</v>
      </c>
      <c r="B21" s="17" t="s">
        <v>8</v>
      </c>
      <c r="C21" s="13"/>
      <c r="D21" s="13"/>
      <c r="E21" s="13"/>
      <c r="F21" s="13"/>
      <c r="G21" s="13"/>
      <c r="H21" s="13"/>
      <c r="I21" s="13"/>
      <c r="J21" s="12">
        <f t="shared" si="7"/>
        <v>0</v>
      </c>
      <c r="K21" s="205"/>
      <c r="L21" s="17" t="str">
        <f t="shared" si="4"/>
        <v>TBD</v>
      </c>
      <c r="M21" s="17" t="str">
        <f t="shared" si="5"/>
        <v>TBD</v>
      </c>
      <c r="N21" s="13"/>
      <c r="O21" s="13"/>
      <c r="P21" s="139"/>
      <c r="Q21" s="147" t="str">
        <f t="shared" si="6"/>
        <v>---</v>
      </c>
      <c r="R21" s="27"/>
    </row>
    <row r="22" spans="1:18" x14ac:dyDescent="0.2">
      <c r="A22" s="16">
        <v>10000</v>
      </c>
      <c r="B22" s="17" t="s">
        <v>8</v>
      </c>
      <c r="C22" s="13"/>
      <c r="D22" s="13"/>
      <c r="E22" s="13"/>
      <c r="F22" s="13"/>
      <c r="G22" s="13"/>
      <c r="H22" s="13"/>
      <c r="I22" s="13"/>
      <c r="J22" s="12">
        <f t="shared" si="7"/>
        <v>0</v>
      </c>
      <c r="K22" s="205"/>
      <c r="L22" s="17" t="str">
        <f t="shared" si="4"/>
        <v>TBD</v>
      </c>
      <c r="M22" s="17" t="str">
        <f t="shared" si="5"/>
        <v>TBD</v>
      </c>
      <c r="N22" s="13"/>
      <c r="O22" s="13"/>
      <c r="P22" s="139"/>
      <c r="Q22" s="147" t="str">
        <f t="shared" si="6"/>
        <v>---</v>
      </c>
      <c r="R22" s="27"/>
    </row>
    <row r="23" spans="1:18" x14ac:dyDescent="0.2">
      <c r="A23" s="16">
        <v>5000</v>
      </c>
      <c r="B23" s="17" t="s">
        <v>8</v>
      </c>
      <c r="C23" s="13"/>
      <c r="D23" s="13"/>
      <c r="E23" s="13"/>
      <c r="F23" s="13"/>
      <c r="G23" s="13"/>
      <c r="H23" s="13"/>
      <c r="I23" s="13"/>
      <c r="J23" s="12">
        <f t="shared" si="7"/>
        <v>0</v>
      </c>
      <c r="K23" s="205"/>
      <c r="L23" s="17" t="str">
        <f t="shared" si="4"/>
        <v>TBD</v>
      </c>
      <c r="M23" s="17" t="str">
        <f t="shared" si="5"/>
        <v>TBD</v>
      </c>
      <c r="N23" s="13"/>
      <c r="O23" s="13"/>
      <c r="P23" s="139"/>
      <c r="Q23" s="147" t="str">
        <f t="shared" si="6"/>
        <v>---</v>
      </c>
      <c r="R23" s="27"/>
    </row>
    <row r="24" spans="1:18" x14ac:dyDescent="0.2">
      <c r="A24" s="16">
        <v>2500</v>
      </c>
      <c r="B24" s="17" t="s">
        <v>8</v>
      </c>
      <c r="C24" s="13"/>
      <c r="D24" s="13"/>
      <c r="E24" s="13"/>
      <c r="F24" s="13"/>
      <c r="G24" s="13"/>
      <c r="H24" s="13"/>
      <c r="I24" s="13"/>
      <c r="J24" s="12">
        <f>SQRT(SUMSQ(C24:I24))</f>
        <v>0</v>
      </c>
      <c r="K24" s="205"/>
      <c r="L24" s="17" t="str">
        <f t="shared" si="4"/>
        <v>TBD</v>
      </c>
      <c r="M24" s="17" t="str">
        <f t="shared" si="5"/>
        <v>TBD</v>
      </c>
      <c r="N24" s="13"/>
      <c r="O24" s="13"/>
      <c r="P24" s="139"/>
      <c r="Q24" s="147" t="str">
        <f t="shared" si="6"/>
        <v>---</v>
      </c>
      <c r="R24" s="27"/>
    </row>
    <row r="25" spans="1:18" x14ac:dyDescent="0.2">
      <c r="A25" s="16">
        <v>2000</v>
      </c>
      <c r="B25" s="17" t="s">
        <v>8</v>
      </c>
      <c r="C25" s="13"/>
      <c r="D25" s="13"/>
      <c r="E25" s="13"/>
      <c r="F25" s="13"/>
      <c r="G25" s="13"/>
      <c r="H25" s="13"/>
      <c r="I25" s="13"/>
      <c r="J25" s="12">
        <f t="shared" si="7"/>
        <v>0</v>
      </c>
      <c r="K25" s="205"/>
      <c r="L25" s="17" t="str">
        <f t="shared" si="4"/>
        <v>TBD</v>
      </c>
      <c r="M25" s="17" t="str">
        <f t="shared" si="5"/>
        <v>TBD</v>
      </c>
      <c r="N25" s="13"/>
      <c r="O25" s="13"/>
      <c r="P25" s="139"/>
      <c r="Q25" s="147" t="str">
        <f t="shared" si="6"/>
        <v>---</v>
      </c>
      <c r="R25" s="27"/>
    </row>
    <row r="26" spans="1:18" x14ac:dyDescent="0.2">
      <c r="A26" s="16">
        <v>1500</v>
      </c>
      <c r="B26" s="17" t="s">
        <v>8</v>
      </c>
      <c r="C26" s="13"/>
      <c r="D26" s="13"/>
      <c r="E26" s="13"/>
      <c r="F26" s="13"/>
      <c r="G26" s="13"/>
      <c r="H26" s="13"/>
      <c r="I26" s="13"/>
      <c r="J26" s="12">
        <f t="shared" si="7"/>
        <v>0</v>
      </c>
      <c r="K26" s="205"/>
      <c r="L26" s="17" t="str">
        <f t="shared" si="4"/>
        <v>TBD</v>
      </c>
      <c r="M26" s="17" t="str">
        <f t="shared" si="5"/>
        <v>TBD</v>
      </c>
      <c r="N26" s="13"/>
      <c r="O26" s="13"/>
      <c r="P26" s="139"/>
      <c r="Q26" s="147" t="str">
        <f t="shared" si="6"/>
        <v>---</v>
      </c>
      <c r="R26" s="27"/>
    </row>
    <row r="27" spans="1:18" x14ac:dyDescent="0.2">
      <c r="A27" s="16">
        <v>1000</v>
      </c>
      <c r="B27" s="17" t="s">
        <v>8</v>
      </c>
      <c r="C27" s="13"/>
      <c r="D27" s="13"/>
      <c r="E27" s="13"/>
      <c r="F27" s="13"/>
      <c r="G27" s="13"/>
      <c r="H27" s="13"/>
      <c r="I27" s="13"/>
      <c r="J27" s="12">
        <f t="shared" si="7"/>
        <v>0</v>
      </c>
      <c r="K27" s="205"/>
      <c r="L27" s="17" t="str">
        <f t="shared" si="4"/>
        <v>TBD</v>
      </c>
      <c r="M27" s="17" t="str">
        <f t="shared" si="5"/>
        <v>TBD</v>
      </c>
      <c r="N27" s="13"/>
      <c r="O27" s="13"/>
      <c r="P27" s="139"/>
      <c r="Q27" s="147" t="str">
        <f t="shared" si="6"/>
        <v>---</v>
      </c>
      <c r="R27" s="27"/>
    </row>
    <row r="28" spans="1:18" x14ac:dyDescent="0.2">
      <c r="A28" s="16">
        <v>500</v>
      </c>
      <c r="B28" s="17" t="s">
        <v>8</v>
      </c>
      <c r="C28" s="13"/>
      <c r="D28" s="13"/>
      <c r="E28" s="13"/>
      <c r="F28" s="13"/>
      <c r="G28" s="13"/>
      <c r="H28" s="13"/>
      <c r="I28" s="13"/>
      <c r="J28" s="12">
        <f t="shared" si="7"/>
        <v>0</v>
      </c>
      <c r="K28" s="205"/>
      <c r="L28" s="17" t="str">
        <f t="shared" si="4"/>
        <v>TBD</v>
      </c>
      <c r="M28" s="17" t="str">
        <f t="shared" si="5"/>
        <v>TBD</v>
      </c>
      <c r="N28" s="13"/>
      <c r="O28" s="13"/>
      <c r="P28" s="139"/>
      <c r="Q28" s="147" t="str">
        <f t="shared" si="6"/>
        <v>---</v>
      </c>
      <c r="R28" s="27"/>
    </row>
    <row r="29" spans="1:18" x14ac:dyDescent="0.2">
      <c r="A29" s="16">
        <v>250</v>
      </c>
      <c r="B29" s="17" t="s">
        <v>8</v>
      </c>
      <c r="C29" s="13"/>
      <c r="D29" s="13"/>
      <c r="E29" s="13"/>
      <c r="F29" s="13"/>
      <c r="G29" s="13"/>
      <c r="H29" s="13"/>
      <c r="I29" s="13"/>
      <c r="J29" s="12">
        <f t="shared" si="7"/>
        <v>0</v>
      </c>
      <c r="K29" s="205"/>
      <c r="L29" s="17" t="str">
        <f t="shared" si="4"/>
        <v>TBD</v>
      </c>
      <c r="M29" s="17" t="str">
        <f t="shared" si="5"/>
        <v>TBD</v>
      </c>
      <c r="N29" s="13"/>
      <c r="O29" s="13"/>
      <c r="P29" s="139"/>
      <c r="Q29" s="147" t="str">
        <f t="shared" si="6"/>
        <v>---</v>
      </c>
      <c r="R29" s="27"/>
    </row>
    <row r="30" spans="1:18" x14ac:dyDescent="0.2">
      <c r="A30" s="16">
        <v>100</v>
      </c>
      <c r="B30" s="17" t="s">
        <v>8</v>
      </c>
      <c r="C30" s="13"/>
      <c r="D30" s="13"/>
      <c r="E30" s="13"/>
      <c r="F30" s="13"/>
      <c r="G30" s="13"/>
      <c r="H30" s="13"/>
      <c r="I30" s="13"/>
      <c r="J30" s="12">
        <f t="shared" si="7"/>
        <v>0</v>
      </c>
      <c r="K30" s="205"/>
      <c r="L30" s="17" t="str">
        <f t="shared" si="4"/>
        <v>TBD</v>
      </c>
      <c r="M30" s="17" t="str">
        <f t="shared" si="5"/>
        <v>TBD</v>
      </c>
      <c r="N30" s="13"/>
      <c r="O30" s="13"/>
      <c r="P30" s="139"/>
      <c r="Q30" s="147" t="str">
        <f t="shared" si="6"/>
        <v>---</v>
      </c>
      <c r="R30" s="27"/>
    </row>
    <row r="31" spans="1:18" x14ac:dyDescent="0.2">
      <c r="A31" s="16"/>
      <c r="B31" s="17"/>
      <c r="C31" s="12"/>
      <c r="D31" s="12"/>
      <c r="E31" s="12"/>
      <c r="F31" s="12"/>
      <c r="G31" s="12"/>
      <c r="H31" s="12"/>
      <c r="I31" s="12"/>
      <c r="J31" s="12"/>
      <c r="K31" s="12"/>
      <c r="L31" s="12"/>
      <c r="M31" s="12"/>
      <c r="N31" s="12"/>
      <c r="O31" s="12"/>
      <c r="P31" s="137"/>
      <c r="Q31" s="141"/>
      <c r="R31" s="15"/>
    </row>
    <row r="32" spans="1:18" ht="12.75" thickBot="1" x14ac:dyDescent="0.25">
      <c r="A32" s="30"/>
      <c r="B32" s="31"/>
      <c r="C32" s="38"/>
      <c r="D32" s="38"/>
      <c r="E32" s="38"/>
      <c r="F32" s="38"/>
      <c r="G32" s="38"/>
      <c r="H32" s="38"/>
      <c r="I32" s="38"/>
      <c r="J32" s="39"/>
      <c r="K32" s="39"/>
      <c r="L32" s="39"/>
      <c r="M32" s="39"/>
      <c r="N32" s="38"/>
      <c r="O32" s="38"/>
      <c r="P32" s="143"/>
      <c r="Q32" s="143"/>
      <c r="R32" s="40"/>
    </row>
    <row r="33" ht="12.75" thickTop="1" x14ac:dyDescent="0.2"/>
  </sheetData>
  <phoneticPr fontId="2" type="noConversion"/>
  <conditionalFormatting sqref="Q6">
    <cfRule type="cellIs" dxfId="28" priority="3" stopIfTrue="1" operator="greaterThan">
      <formula>1</formula>
    </cfRule>
  </conditionalFormatting>
  <conditionalFormatting sqref="Q7:Q12">
    <cfRule type="cellIs" dxfId="27" priority="2" stopIfTrue="1" operator="greaterThan">
      <formula>1</formula>
    </cfRule>
  </conditionalFormatting>
  <conditionalFormatting sqref="Q19:Q30">
    <cfRule type="cellIs" dxfId="26" priority="1" stopIfTrue="1" operator="greaterThan">
      <formula>1</formula>
    </cfRule>
  </conditionalFormatting>
  <hyperlinks>
    <hyperlink ref="K1" location="'Laboratory Scope'!A1" display="Back to Lab Scope" xr:uid="{00000000-0004-0000-0B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5"/>
  <sheetViews>
    <sheetView topLeftCell="A28" workbookViewId="0">
      <selection activeCell="E32" sqref="E32"/>
    </sheetView>
  </sheetViews>
  <sheetFormatPr defaultColWidth="9.140625" defaultRowHeight="12.75" x14ac:dyDescent="0.2"/>
  <cols>
    <col min="1" max="1" width="9.140625" style="153" customWidth="1"/>
    <col min="2" max="2" width="7.85546875" style="153" customWidth="1"/>
    <col min="3" max="4" width="7.42578125" style="153" customWidth="1"/>
    <col min="5" max="5" width="7.140625" style="153" customWidth="1"/>
    <col min="6" max="7" width="8" style="153" customWidth="1"/>
    <col min="8" max="9" width="8.28515625" style="153" customWidth="1"/>
    <col min="10" max="10" width="9.140625" style="153"/>
    <col min="11" max="13" width="7.7109375" style="153" customWidth="1"/>
    <col min="14" max="14" width="8.140625" style="153" customWidth="1"/>
    <col min="15" max="15" width="7.5703125" style="153" customWidth="1"/>
    <col min="16" max="16" width="6.7109375" style="153" customWidth="1"/>
    <col min="17" max="17" width="8.5703125" style="153" customWidth="1"/>
    <col min="18" max="18" width="9" style="153" customWidth="1"/>
    <col min="19" max="19" width="8.7109375" style="153" customWidth="1"/>
    <col min="20" max="20" width="7.5703125" style="153" customWidth="1"/>
    <col min="21" max="21" width="11.140625" style="153" bestFit="1" customWidth="1"/>
    <col min="22" max="16384" width="9.140625" style="178"/>
  </cols>
  <sheetData>
    <row r="1" spans="1:21" s="153" customFormat="1" ht="21" customHeight="1" thickTop="1" thickBot="1" x14ac:dyDescent="0.25">
      <c r="A1" s="489" t="s">
        <v>299</v>
      </c>
      <c r="B1" s="490"/>
      <c r="C1" s="490"/>
      <c r="D1" s="490"/>
      <c r="E1" s="490"/>
      <c r="F1" s="490"/>
      <c r="G1" s="490"/>
      <c r="H1" s="490"/>
      <c r="I1" s="490"/>
      <c r="J1" s="490"/>
      <c r="K1" s="490"/>
      <c r="L1" s="490"/>
      <c r="M1" s="490"/>
      <c r="N1" s="490"/>
      <c r="O1" s="490"/>
      <c r="P1" s="490"/>
      <c r="Q1" s="490"/>
      <c r="R1" s="490"/>
      <c r="S1" s="490"/>
      <c r="T1" s="490"/>
      <c r="U1" s="491"/>
    </row>
    <row r="2" spans="1:21" s="153" customFormat="1" ht="12" customHeight="1" thickTop="1" x14ac:dyDescent="0.2">
      <c r="A2" s="164"/>
      <c r="B2" s="483" t="s">
        <v>300</v>
      </c>
      <c r="C2" s="484"/>
      <c r="D2" s="484"/>
      <c r="E2" s="484"/>
      <c r="F2" s="484"/>
      <c r="G2" s="484"/>
      <c r="H2" s="484"/>
      <c r="I2" s="484"/>
      <c r="J2" s="485"/>
      <c r="K2" s="486" t="s">
        <v>578</v>
      </c>
      <c r="L2" s="487"/>
      <c r="M2" s="487"/>
      <c r="N2" s="487"/>
      <c r="O2" s="487"/>
      <c r="P2" s="487"/>
      <c r="Q2" s="487"/>
      <c r="R2" s="487"/>
      <c r="S2" s="487"/>
      <c r="T2" s="488"/>
      <c r="U2" s="174" t="s">
        <v>301</v>
      </c>
    </row>
    <row r="3" spans="1:21" s="153" customFormat="1" ht="15" thickBot="1" x14ac:dyDescent="0.3">
      <c r="A3" s="181" t="s">
        <v>3</v>
      </c>
      <c r="B3" s="210" t="s">
        <v>266</v>
      </c>
      <c r="C3" s="210" t="s">
        <v>267</v>
      </c>
      <c r="D3" s="210" t="s">
        <v>268</v>
      </c>
      <c r="E3" s="210" t="s">
        <v>269</v>
      </c>
      <c r="F3" s="210" t="s">
        <v>302</v>
      </c>
      <c r="G3" s="210" t="s">
        <v>305</v>
      </c>
      <c r="H3" s="210" t="s">
        <v>303</v>
      </c>
      <c r="I3" s="210" t="s">
        <v>306</v>
      </c>
      <c r="J3" s="210" t="s">
        <v>304</v>
      </c>
      <c r="K3" s="213" t="s">
        <v>296</v>
      </c>
      <c r="L3" s="213" t="s">
        <v>297</v>
      </c>
      <c r="M3" s="213" t="s">
        <v>298</v>
      </c>
      <c r="N3" s="211">
        <v>1</v>
      </c>
      <c r="O3" s="211">
        <v>2</v>
      </c>
      <c r="P3" s="211">
        <v>3</v>
      </c>
      <c r="Q3" s="211">
        <v>4</v>
      </c>
      <c r="R3" s="211">
        <v>5</v>
      </c>
      <c r="S3" s="211">
        <v>6</v>
      </c>
      <c r="T3" s="211">
        <v>7</v>
      </c>
      <c r="U3" s="212" t="s">
        <v>32</v>
      </c>
    </row>
    <row r="4" spans="1:21" s="153" customFormat="1" thickTop="1" x14ac:dyDescent="0.2">
      <c r="A4" s="175" t="s">
        <v>33</v>
      </c>
      <c r="B4" s="176"/>
      <c r="C4" s="176"/>
      <c r="D4" s="176" t="s">
        <v>34</v>
      </c>
      <c r="E4" s="176" t="s">
        <v>35</v>
      </c>
      <c r="F4" s="176" t="s">
        <v>36</v>
      </c>
      <c r="G4" s="176"/>
      <c r="H4" s="176" t="s">
        <v>37</v>
      </c>
      <c r="I4" s="176"/>
      <c r="J4" s="176" t="s">
        <v>38</v>
      </c>
      <c r="K4" s="429"/>
      <c r="L4" s="429"/>
      <c r="M4" s="429"/>
      <c r="N4" s="429"/>
      <c r="O4" s="429">
        <v>25000</v>
      </c>
      <c r="P4" s="429">
        <v>50000</v>
      </c>
      <c r="Q4" s="429">
        <v>100000</v>
      </c>
      <c r="R4" s="429">
        <v>250000</v>
      </c>
      <c r="S4" s="429">
        <v>500000</v>
      </c>
      <c r="T4" s="429">
        <v>750000</v>
      </c>
      <c r="U4" s="177" t="s">
        <v>40</v>
      </c>
    </row>
    <row r="5" spans="1:21" s="153" customFormat="1" ht="12" x14ac:dyDescent="0.2">
      <c r="A5" s="169" t="s">
        <v>41</v>
      </c>
      <c r="B5" s="166"/>
      <c r="C5" s="166"/>
      <c r="D5" s="166"/>
      <c r="E5" s="166"/>
      <c r="F5" s="166"/>
      <c r="G5" s="166"/>
      <c r="H5" s="166"/>
      <c r="I5" s="166"/>
      <c r="J5" s="166"/>
      <c r="K5" s="430"/>
      <c r="L5" s="430"/>
      <c r="M5" s="430"/>
      <c r="N5" s="430"/>
      <c r="O5" s="430">
        <v>15000</v>
      </c>
      <c r="P5" s="430">
        <v>30000</v>
      </c>
      <c r="Q5" s="430">
        <v>60000</v>
      </c>
      <c r="R5" s="430">
        <v>150000</v>
      </c>
      <c r="S5" s="430">
        <v>300000</v>
      </c>
      <c r="T5" s="430">
        <v>450000</v>
      </c>
      <c r="U5" s="170" t="s">
        <v>42</v>
      </c>
    </row>
    <row r="6" spans="1:21" s="153" customFormat="1" ht="12" x14ac:dyDescent="0.2">
      <c r="A6" s="168" t="s">
        <v>43</v>
      </c>
      <c r="B6" s="165"/>
      <c r="C6" s="165"/>
      <c r="D6" s="165" t="s">
        <v>44</v>
      </c>
      <c r="E6" s="165" t="s">
        <v>45</v>
      </c>
      <c r="F6" s="165" t="s">
        <v>39</v>
      </c>
      <c r="G6" s="165"/>
      <c r="H6" s="165" t="s">
        <v>42</v>
      </c>
      <c r="I6" s="165"/>
      <c r="J6" s="165" t="s">
        <v>46</v>
      </c>
      <c r="K6" s="430"/>
      <c r="L6" s="430"/>
      <c r="M6" s="430"/>
      <c r="N6" s="430"/>
      <c r="O6" s="430">
        <v>10000</v>
      </c>
      <c r="P6" s="430">
        <v>20000</v>
      </c>
      <c r="Q6" s="430">
        <v>40000</v>
      </c>
      <c r="R6" s="430">
        <v>100000</v>
      </c>
      <c r="S6" s="430">
        <v>200000</v>
      </c>
      <c r="T6" s="430">
        <v>300000</v>
      </c>
      <c r="U6" s="167" t="s">
        <v>47</v>
      </c>
    </row>
    <row r="7" spans="1:21" s="153" customFormat="1" ht="12" x14ac:dyDescent="0.2">
      <c r="A7" s="168" t="s">
        <v>48</v>
      </c>
      <c r="B7" s="165"/>
      <c r="C7" s="165" t="s">
        <v>49</v>
      </c>
      <c r="D7" s="165" t="s">
        <v>50</v>
      </c>
      <c r="E7" s="165" t="s">
        <v>51</v>
      </c>
      <c r="F7" s="165" t="s">
        <v>52</v>
      </c>
      <c r="G7" s="165"/>
      <c r="H7" s="165" t="s">
        <v>53</v>
      </c>
      <c r="I7" s="165"/>
      <c r="J7" s="165" t="s">
        <v>40</v>
      </c>
      <c r="K7" s="430"/>
      <c r="L7" s="430"/>
      <c r="M7" s="430"/>
      <c r="N7" s="430"/>
      <c r="O7" s="430">
        <v>5000</v>
      </c>
      <c r="P7" s="430">
        <v>10000</v>
      </c>
      <c r="Q7" s="430">
        <v>20000</v>
      </c>
      <c r="R7" s="430">
        <v>50000</v>
      </c>
      <c r="S7" s="430">
        <v>100000</v>
      </c>
      <c r="T7" s="430">
        <v>150000</v>
      </c>
      <c r="U7" s="167" t="s">
        <v>39</v>
      </c>
    </row>
    <row r="8" spans="1:21" s="153" customFormat="1" ht="12" x14ac:dyDescent="0.2">
      <c r="A8" s="168" t="s">
        <v>55</v>
      </c>
      <c r="B8" s="165"/>
      <c r="C8" s="165">
        <v>800</v>
      </c>
      <c r="D8" s="165" t="s">
        <v>56</v>
      </c>
      <c r="E8" s="165" t="s">
        <v>57</v>
      </c>
      <c r="F8" s="165" t="s">
        <v>34</v>
      </c>
      <c r="G8" s="165"/>
      <c r="H8" s="165" t="s">
        <v>35</v>
      </c>
      <c r="I8" s="165"/>
      <c r="J8" s="165" t="s">
        <v>36</v>
      </c>
      <c r="K8" s="430"/>
      <c r="L8" s="430"/>
      <c r="M8" s="430"/>
      <c r="N8" s="430"/>
      <c r="O8" s="430">
        <v>2500</v>
      </c>
      <c r="P8" s="430">
        <v>5000</v>
      </c>
      <c r="Q8" s="430">
        <v>10000</v>
      </c>
      <c r="R8" s="430">
        <v>25000</v>
      </c>
      <c r="S8" s="430">
        <v>50000</v>
      </c>
      <c r="T8" s="430">
        <v>75000</v>
      </c>
      <c r="U8" s="167" t="s">
        <v>52</v>
      </c>
    </row>
    <row r="9" spans="1:21" s="153" customFormat="1" ht="12" x14ac:dyDescent="0.2">
      <c r="A9" s="169" t="s">
        <v>58</v>
      </c>
      <c r="B9" s="166"/>
      <c r="C9" s="166"/>
      <c r="D9" s="166"/>
      <c r="E9" s="166"/>
      <c r="F9" s="166"/>
      <c r="G9" s="166"/>
      <c r="H9" s="166"/>
      <c r="I9" s="166"/>
      <c r="J9" s="166"/>
      <c r="K9" s="430"/>
      <c r="L9" s="430"/>
      <c r="M9" s="430"/>
      <c r="N9" s="430"/>
      <c r="O9" s="430">
        <v>1500</v>
      </c>
      <c r="P9" s="430">
        <v>3000</v>
      </c>
      <c r="Q9" s="430">
        <v>6000</v>
      </c>
      <c r="R9" s="430">
        <v>15000</v>
      </c>
      <c r="S9" s="430">
        <v>30000</v>
      </c>
      <c r="T9" s="430">
        <v>45000</v>
      </c>
      <c r="U9" s="170" t="s">
        <v>45</v>
      </c>
    </row>
    <row r="10" spans="1:21" s="153" customFormat="1" ht="12" x14ac:dyDescent="0.2">
      <c r="A10" s="168" t="s">
        <v>59</v>
      </c>
      <c r="B10" s="165"/>
      <c r="C10" s="165">
        <v>300</v>
      </c>
      <c r="D10" s="165" t="s">
        <v>60</v>
      </c>
      <c r="E10" s="165" t="s">
        <v>61</v>
      </c>
      <c r="F10" s="165" t="s">
        <v>44</v>
      </c>
      <c r="G10" s="165"/>
      <c r="H10" s="165" t="s">
        <v>45</v>
      </c>
      <c r="I10" s="165"/>
      <c r="J10" s="165" t="s">
        <v>39</v>
      </c>
      <c r="K10" s="430"/>
      <c r="L10" s="430"/>
      <c r="M10" s="430"/>
      <c r="N10" s="430"/>
      <c r="O10" s="430">
        <v>1000</v>
      </c>
      <c r="P10" s="430">
        <v>2000</v>
      </c>
      <c r="Q10" s="430">
        <v>4000</v>
      </c>
      <c r="R10" s="430">
        <v>10000</v>
      </c>
      <c r="S10" s="430">
        <v>20000</v>
      </c>
      <c r="T10" s="430">
        <v>30000</v>
      </c>
      <c r="U10" s="167" t="s">
        <v>54</v>
      </c>
    </row>
    <row r="11" spans="1:21" s="153" customFormat="1" ht="12" x14ac:dyDescent="0.2">
      <c r="A11" s="168" t="s">
        <v>62</v>
      </c>
      <c r="B11" s="165"/>
      <c r="C11" s="165">
        <v>160</v>
      </c>
      <c r="D11" s="165">
        <v>500</v>
      </c>
      <c r="E11" s="165" t="s">
        <v>49</v>
      </c>
      <c r="F11" s="165" t="s">
        <v>50</v>
      </c>
      <c r="G11" s="165"/>
      <c r="H11" s="165" t="s">
        <v>51</v>
      </c>
      <c r="I11" s="165"/>
      <c r="J11" s="165" t="s">
        <v>52</v>
      </c>
      <c r="K11" s="430"/>
      <c r="L11" s="430"/>
      <c r="M11" s="430"/>
      <c r="N11" s="430"/>
      <c r="O11" s="430">
        <v>500</v>
      </c>
      <c r="P11" s="430">
        <v>1000</v>
      </c>
      <c r="Q11" s="430">
        <v>2000</v>
      </c>
      <c r="R11" s="430">
        <v>5000</v>
      </c>
      <c r="S11" s="430">
        <v>10000</v>
      </c>
      <c r="T11" s="430">
        <v>15000</v>
      </c>
      <c r="U11" s="167" t="s">
        <v>44</v>
      </c>
    </row>
    <row r="12" spans="1:21" s="153" customFormat="1" ht="12" x14ac:dyDescent="0.2">
      <c r="A12" s="168" t="s">
        <v>64</v>
      </c>
      <c r="B12" s="165">
        <v>25</v>
      </c>
      <c r="C12" s="165">
        <v>80</v>
      </c>
      <c r="D12" s="165">
        <v>250</v>
      </c>
      <c r="E12" s="165">
        <v>800</v>
      </c>
      <c r="F12" s="165" t="s">
        <v>56</v>
      </c>
      <c r="G12" s="165"/>
      <c r="H12" s="165" t="s">
        <v>65</v>
      </c>
      <c r="I12" s="165"/>
      <c r="J12" s="165" t="s">
        <v>34</v>
      </c>
      <c r="K12" s="430">
        <v>13</v>
      </c>
      <c r="L12" s="430">
        <v>25</v>
      </c>
      <c r="M12" s="430">
        <v>63</v>
      </c>
      <c r="N12" s="430">
        <v>120</v>
      </c>
      <c r="O12" s="430">
        <v>250</v>
      </c>
      <c r="P12" s="430">
        <v>500</v>
      </c>
      <c r="Q12" s="430">
        <v>1000</v>
      </c>
      <c r="R12" s="430">
        <v>2500</v>
      </c>
      <c r="S12" s="430">
        <v>5000</v>
      </c>
      <c r="T12" s="430">
        <v>7500</v>
      </c>
      <c r="U12" s="167" t="s">
        <v>50</v>
      </c>
    </row>
    <row r="13" spans="1:21" s="153" customFormat="1" ht="12" x14ac:dyDescent="0.2">
      <c r="A13" s="169" t="s">
        <v>66</v>
      </c>
      <c r="B13" s="166"/>
      <c r="C13" s="166"/>
      <c r="D13" s="166"/>
      <c r="E13" s="166"/>
      <c r="F13" s="166"/>
      <c r="G13" s="166"/>
      <c r="H13" s="166"/>
      <c r="I13" s="166"/>
      <c r="J13" s="166"/>
      <c r="K13" s="430">
        <v>7.5</v>
      </c>
      <c r="L13" s="430">
        <v>15</v>
      </c>
      <c r="M13" s="430">
        <v>38</v>
      </c>
      <c r="N13" s="430">
        <v>75</v>
      </c>
      <c r="O13" s="430">
        <v>150</v>
      </c>
      <c r="P13" s="430">
        <v>300</v>
      </c>
      <c r="Q13" s="430">
        <v>600</v>
      </c>
      <c r="R13" s="430">
        <v>1500</v>
      </c>
      <c r="S13" s="430">
        <v>3000</v>
      </c>
      <c r="T13" s="430">
        <v>4500</v>
      </c>
      <c r="U13" s="170" t="s">
        <v>61</v>
      </c>
    </row>
    <row r="14" spans="1:21" s="153" customFormat="1" ht="12" x14ac:dyDescent="0.2">
      <c r="A14" s="169" t="s">
        <v>67</v>
      </c>
      <c r="B14" s="166"/>
      <c r="C14" s="166"/>
      <c r="D14" s="166"/>
      <c r="E14" s="166"/>
      <c r="F14" s="166"/>
      <c r="G14" s="166"/>
      <c r="H14" s="166"/>
      <c r="I14" s="166"/>
      <c r="J14" s="166"/>
      <c r="K14" s="430">
        <v>6.25</v>
      </c>
      <c r="L14" s="430">
        <v>12.5</v>
      </c>
      <c r="M14" s="430">
        <v>31</v>
      </c>
      <c r="N14" s="430">
        <v>62</v>
      </c>
      <c r="O14" s="430">
        <v>125</v>
      </c>
      <c r="P14" s="430">
        <v>250</v>
      </c>
      <c r="Q14" s="430">
        <v>500</v>
      </c>
      <c r="R14" s="430">
        <v>1200</v>
      </c>
      <c r="S14" s="430">
        <v>2500</v>
      </c>
      <c r="T14" s="430">
        <v>3800</v>
      </c>
      <c r="U14" s="170" t="s">
        <v>56</v>
      </c>
    </row>
    <row r="15" spans="1:21" s="153" customFormat="1" ht="12" x14ac:dyDescent="0.2">
      <c r="A15" s="168" t="s">
        <v>68</v>
      </c>
      <c r="B15" s="165">
        <v>10</v>
      </c>
      <c r="C15" s="165">
        <v>30</v>
      </c>
      <c r="D15" s="165">
        <v>100</v>
      </c>
      <c r="E15" s="165">
        <v>300</v>
      </c>
      <c r="F15" s="165" t="s">
        <v>60</v>
      </c>
      <c r="G15" s="165"/>
      <c r="H15" s="165" t="s">
        <v>69</v>
      </c>
      <c r="I15" s="165"/>
      <c r="J15" s="165" t="s">
        <v>44</v>
      </c>
      <c r="K15" s="430">
        <v>5</v>
      </c>
      <c r="L15" s="430">
        <v>10</v>
      </c>
      <c r="M15" s="430">
        <v>25</v>
      </c>
      <c r="N15" s="430">
        <v>50</v>
      </c>
      <c r="O15" s="430">
        <v>100</v>
      </c>
      <c r="P15" s="430">
        <v>200</v>
      </c>
      <c r="Q15" s="430">
        <v>400</v>
      </c>
      <c r="R15" s="430">
        <v>1000</v>
      </c>
      <c r="S15" s="430">
        <v>2000</v>
      </c>
      <c r="T15" s="430">
        <v>3800</v>
      </c>
      <c r="U15" s="167" t="s">
        <v>63</v>
      </c>
    </row>
    <row r="16" spans="1:21" s="153" customFormat="1" ht="12" x14ac:dyDescent="0.2">
      <c r="A16" s="168" t="s">
        <v>70</v>
      </c>
      <c r="B16" s="165">
        <v>5</v>
      </c>
      <c r="C16" s="165">
        <v>16</v>
      </c>
      <c r="D16" s="165">
        <v>50</v>
      </c>
      <c r="E16" s="165">
        <v>160</v>
      </c>
      <c r="F16" s="165">
        <v>500</v>
      </c>
      <c r="G16" s="165"/>
      <c r="H16" s="165" t="s">
        <v>71</v>
      </c>
      <c r="I16" s="165"/>
      <c r="J16" s="165" t="s">
        <v>50</v>
      </c>
      <c r="K16" s="430">
        <v>2.5</v>
      </c>
      <c r="L16" s="430">
        <v>5</v>
      </c>
      <c r="M16" s="430">
        <v>13</v>
      </c>
      <c r="N16" s="430">
        <v>25</v>
      </c>
      <c r="O16" s="430">
        <v>50</v>
      </c>
      <c r="P16" s="430">
        <v>100</v>
      </c>
      <c r="Q16" s="430">
        <v>200</v>
      </c>
      <c r="R16" s="430">
        <v>500</v>
      </c>
      <c r="S16" s="430">
        <v>1000</v>
      </c>
      <c r="T16" s="430">
        <v>2200</v>
      </c>
      <c r="U16" s="167" t="s">
        <v>60</v>
      </c>
    </row>
    <row r="17" spans="1:24" s="153" customFormat="1" ht="12" x14ac:dyDescent="0.2">
      <c r="A17" s="168" t="s">
        <v>72</v>
      </c>
      <c r="B17" s="165">
        <v>2.5</v>
      </c>
      <c r="C17" s="165">
        <v>8</v>
      </c>
      <c r="D17" s="165">
        <v>25</v>
      </c>
      <c r="E17" s="165">
        <v>80</v>
      </c>
      <c r="F17" s="165">
        <v>250</v>
      </c>
      <c r="G17" s="165"/>
      <c r="H17" s="165">
        <v>800</v>
      </c>
      <c r="I17" s="165"/>
      <c r="J17" s="165" t="s">
        <v>56</v>
      </c>
      <c r="K17" s="430">
        <v>1.3</v>
      </c>
      <c r="L17" s="430">
        <v>2.5</v>
      </c>
      <c r="M17" s="430">
        <v>6</v>
      </c>
      <c r="N17" s="430">
        <v>12</v>
      </c>
      <c r="O17" s="430">
        <v>25</v>
      </c>
      <c r="P17" s="430">
        <v>50</v>
      </c>
      <c r="Q17" s="430">
        <v>100</v>
      </c>
      <c r="R17" s="430">
        <v>250</v>
      </c>
      <c r="S17" s="430">
        <v>500</v>
      </c>
      <c r="T17" s="430">
        <v>1400</v>
      </c>
      <c r="U17" s="167">
        <v>500</v>
      </c>
    </row>
    <row r="18" spans="1:24" s="153" customFormat="1" ht="12" x14ac:dyDescent="0.2">
      <c r="A18" s="169" t="s">
        <v>73</v>
      </c>
      <c r="B18" s="166"/>
      <c r="C18" s="166"/>
      <c r="D18" s="166"/>
      <c r="E18" s="166"/>
      <c r="F18" s="166"/>
      <c r="G18" s="166"/>
      <c r="H18" s="166"/>
      <c r="I18" s="166"/>
      <c r="J18" s="166"/>
      <c r="K18" s="430">
        <v>0.75</v>
      </c>
      <c r="L18" s="430">
        <v>1.5</v>
      </c>
      <c r="M18" s="430">
        <v>3.8</v>
      </c>
      <c r="N18" s="430">
        <v>7.5</v>
      </c>
      <c r="O18" s="430">
        <v>15</v>
      </c>
      <c r="P18" s="430">
        <v>30</v>
      </c>
      <c r="Q18" s="430">
        <v>60</v>
      </c>
      <c r="R18" s="430">
        <v>150</v>
      </c>
      <c r="S18" s="430">
        <v>300</v>
      </c>
      <c r="T18" s="430">
        <v>1000</v>
      </c>
      <c r="U18" s="170">
        <v>300</v>
      </c>
    </row>
    <row r="19" spans="1:24" s="153" customFormat="1" ht="12" x14ac:dyDescent="0.2">
      <c r="A19" s="168" t="s">
        <v>74</v>
      </c>
      <c r="B19" s="165">
        <v>1</v>
      </c>
      <c r="C19" s="165">
        <v>3</v>
      </c>
      <c r="D19" s="165">
        <v>10</v>
      </c>
      <c r="E19" s="165">
        <v>30</v>
      </c>
      <c r="F19" s="165">
        <v>100</v>
      </c>
      <c r="G19" s="165"/>
      <c r="H19" s="165">
        <v>300</v>
      </c>
      <c r="I19" s="165"/>
      <c r="J19" s="165" t="s">
        <v>60</v>
      </c>
      <c r="K19" s="430">
        <v>0.5</v>
      </c>
      <c r="L19" s="430">
        <v>1</v>
      </c>
      <c r="M19" s="430">
        <v>2.5</v>
      </c>
      <c r="N19" s="430">
        <v>5</v>
      </c>
      <c r="O19" s="430">
        <v>10</v>
      </c>
      <c r="P19" s="430">
        <v>20</v>
      </c>
      <c r="Q19" s="430">
        <v>40</v>
      </c>
      <c r="R19" s="430">
        <v>100</v>
      </c>
      <c r="S19" s="430">
        <v>200</v>
      </c>
      <c r="T19" s="430">
        <v>750</v>
      </c>
      <c r="U19" s="167">
        <v>200</v>
      </c>
    </row>
    <row r="20" spans="1:24" s="153" customFormat="1" ht="12" x14ac:dyDescent="0.2">
      <c r="A20" s="168" t="s">
        <v>75</v>
      </c>
      <c r="B20" s="165">
        <v>0.5</v>
      </c>
      <c r="C20" s="165">
        <v>1.6</v>
      </c>
      <c r="D20" s="165">
        <v>5</v>
      </c>
      <c r="E20" s="165">
        <v>16</v>
      </c>
      <c r="F20" s="165">
        <v>50</v>
      </c>
      <c r="G20" s="165"/>
      <c r="H20" s="165">
        <v>160</v>
      </c>
      <c r="I20" s="165"/>
      <c r="J20" s="165">
        <v>500</v>
      </c>
      <c r="K20" s="430">
        <v>0.25</v>
      </c>
      <c r="L20" s="430">
        <v>0.5</v>
      </c>
      <c r="M20" s="430">
        <v>1.3</v>
      </c>
      <c r="N20" s="430">
        <v>2.5</v>
      </c>
      <c r="O20" s="430">
        <v>5</v>
      </c>
      <c r="P20" s="430">
        <v>10</v>
      </c>
      <c r="Q20" s="430">
        <v>20</v>
      </c>
      <c r="R20" s="430">
        <v>50</v>
      </c>
      <c r="S20" s="430">
        <v>100</v>
      </c>
      <c r="T20" s="430">
        <v>470</v>
      </c>
      <c r="U20" s="167">
        <v>100</v>
      </c>
    </row>
    <row r="21" spans="1:24" s="153" customFormat="1" ht="12" x14ac:dyDescent="0.2">
      <c r="A21" s="168" t="s">
        <v>76</v>
      </c>
      <c r="B21" s="165">
        <v>0.25</v>
      </c>
      <c r="C21" s="165">
        <v>0.8</v>
      </c>
      <c r="D21" s="165">
        <v>2.5</v>
      </c>
      <c r="E21" s="165">
        <v>8</v>
      </c>
      <c r="F21" s="165">
        <v>25</v>
      </c>
      <c r="G21" s="165"/>
      <c r="H21" s="165">
        <v>80</v>
      </c>
      <c r="I21" s="165"/>
      <c r="J21" s="165">
        <v>250</v>
      </c>
      <c r="K21" s="430">
        <v>0.13</v>
      </c>
      <c r="L21" s="430">
        <v>0.25</v>
      </c>
      <c r="M21" s="430">
        <v>0.6</v>
      </c>
      <c r="N21" s="430">
        <v>1.2</v>
      </c>
      <c r="O21" s="430">
        <v>2.5</v>
      </c>
      <c r="P21" s="430">
        <v>5</v>
      </c>
      <c r="Q21" s="430">
        <v>10</v>
      </c>
      <c r="R21" s="430">
        <v>30</v>
      </c>
      <c r="S21" s="430">
        <v>50</v>
      </c>
      <c r="T21" s="430">
        <v>300</v>
      </c>
      <c r="U21" s="167">
        <v>70</v>
      </c>
    </row>
    <row r="22" spans="1:24" s="153" customFormat="1" ht="12" x14ac:dyDescent="0.2">
      <c r="A22" s="169" t="s">
        <v>77</v>
      </c>
      <c r="B22" s="166"/>
      <c r="C22" s="166"/>
      <c r="D22" s="166"/>
      <c r="E22" s="166"/>
      <c r="F22" s="166"/>
      <c r="G22" s="166"/>
      <c r="H22" s="166"/>
      <c r="I22" s="166"/>
      <c r="J22" s="166"/>
      <c r="K22" s="430">
        <v>7.4999999999999997E-2</v>
      </c>
      <c r="L22" s="430">
        <v>0.15</v>
      </c>
      <c r="M22" s="430">
        <v>0.38</v>
      </c>
      <c r="N22" s="430">
        <v>0.75</v>
      </c>
      <c r="O22" s="430">
        <v>1.5</v>
      </c>
      <c r="P22" s="430">
        <v>3</v>
      </c>
      <c r="Q22" s="430">
        <v>6</v>
      </c>
      <c r="R22" s="430">
        <v>20</v>
      </c>
      <c r="S22" s="430">
        <v>30</v>
      </c>
      <c r="T22" s="430">
        <v>210</v>
      </c>
      <c r="U22" s="170">
        <v>60</v>
      </c>
    </row>
    <row r="23" spans="1:24" s="153" customFormat="1" ht="12" x14ac:dyDescent="0.2">
      <c r="A23" s="168" t="s">
        <v>78</v>
      </c>
      <c r="B23" s="165">
        <v>0.1</v>
      </c>
      <c r="C23" s="165">
        <v>0.3</v>
      </c>
      <c r="D23" s="165">
        <v>1</v>
      </c>
      <c r="E23" s="165">
        <v>3</v>
      </c>
      <c r="F23" s="165">
        <v>10</v>
      </c>
      <c r="G23" s="165"/>
      <c r="H23" s="165">
        <v>30</v>
      </c>
      <c r="I23" s="165"/>
      <c r="J23" s="165">
        <v>100</v>
      </c>
      <c r="K23" s="430">
        <v>0.05</v>
      </c>
      <c r="L23" s="430">
        <v>0.1</v>
      </c>
      <c r="M23" s="430">
        <v>0.25</v>
      </c>
      <c r="N23" s="430">
        <v>0.5</v>
      </c>
      <c r="O23" s="430">
        <v>1</v>
      </c>
      <c r="P23" s="430">
        <v>2</v>
      </c>
      <c r="Q23" s="430">
        <v>4</v>
      </c>
      <c r="R23" s="430">
        <v>15</v>
      </c>
      <c r="S23" s="430">
        <v>20</v>
      </c>
      <c r="T23" s="430">
        <v>160</v>
      </c>
      <c r="U23" s="167">
        <v>40</v>
      </c>
      <c r="W23" s="180"/>
      <c r="X23" s="180"/>
    </row>
    <row r="24" spans="1:24" s="153" customFormat="1" ht="12" x14ac:dyDescent="0.2">
      <c r="A24" s="168" t="s">
        <v>79</v>
      </c>
      <c r="B24" s="165">
        <v>0.05</v>
      </c>
      <c r="C24" s="165">
        <v>0.16</v>
      </c>
      <c r="D24" s="165">
        <v>0.5</v>
      </c>
      <c r="E24" s="165">
        <v>1.6</v>
      </c>
      <c r="F24" s="165">
        <v>5</v>
      </c>
      <c r="G24" s="165"/>
      <c r="H24" s="165">
        <v>16</v>
      </c>
      <c r="I24" s="165"/>
      <c r="J24" s="165">
        <v>50</v>
      </c>
      <c r="K24" s="430">
        <v>2.5000000000000001E-2</v>
      </c>
      <c r="L24" s="430">
        <v>0.05</v>
      </c>
      <c r="M24" s="430">
        <v>0.13</v>
      </c>
      <c r="N24" s="430">
        <v>0.25</v>
      </c>
      <c r="O24" s="430">
        <v>0.5</v>
      </c>
      <c r="P24" s="430">
        <v>1</v>
      </c>
      <c r="Q24" s="430">
        <v>2</v>
      </c>
      <c r="R24" s="430">
        <v>9</v>
      </c>
      <c r="S24" s="430">
        <v>10</v>
      </c>
      <c r="T24" s="430">
        <v>100</v>
      </c>
      <c r="U24" s="167">
        <v>20</v>
      </c>
    </row>
    <row r="25" spans="1:24" s="153" customFormat="1" ht="12" x14ac:dyDescent="0.2">
      <c r="A25" s="168" t="s">
        <v>80</v>
      </c>
      <c r="B25" s="165">
        <v>0.03</v>
      </c>
      <c r="C25" s="165">
        <v>0.1</v>
      </c>
      <c r="D25" s="165">
        <v>0.3</v>
      </c>
      <c r="E25" s="165">
        <v>1</v>
      </c>
      <c r="F25" s="165">
        <v>3</v>
      </c>
      <c r="G25" s="165"/>
      <c r="H25" s="165">
        <v>10</v>
      </c>
      <c r="I25" s="165"/>
      <c r="J25" s="165">
        <v>30</v>
      </c>
      <c r="K25" s="430">
        <v>1.4999999999999999E-2</v>
      </c>
      <c r="L25" s="430">
        <v>0.03</v>
      </c>
      <c r="M25" s="430">
        <v>0.06</v>
      </c>
      <c r="N25" s="430">
        <v>0.12</v>
      </c>
      <c r="O25" s="430">
        <v>0.25</v>
      </c>
      <c r="P25" s="430">
        <v>0.6</v>
      </c>
      <c r="Q25" s="430">
        <v>1.2</v>
      </c>
      <c r="R25" s="430">
        <v>5.6</v>
      </c>
      <c r="S25" s="430">
        <v>7</v>
      </c>
      <c r="T25" s="430">
        <v>62</v>
      </c>
      <c r="U25" s="167">
        <v>10</v>
      </c>
    </row>
    <row r="26" spans="1:24" s="153" customFormat="1" ht="12" x14ac:dyDescent="0.2">
      <c r="A26" s="169" t="s">
        <v>81</v>
      </c>
      <c r="B26" s="166"/>
      <c r="C26" s="166"/>
      <c r="D26" s="166"/>
      <c r="E26" s="166"/>
      <c r="F26" s="166"/>
      <c r="G26" s="166"/>
      <c r="H26" s="166"/>
      <c r="I26" s="166"/>
      <c r="J26" s="166"/>
      <c r="K26" s="430">
        <v>1.4E-2</v>
      </c>
      <c r="L26" s="430">
        <v>2.5999999999999999E-2</v>
      </c>
      <c r="M26" s="430">
        <v>3.6999999999999998E-2</v>
      </c>
      <c r="N26" s="430">
        <v>7.3999999999999996E-2</v>
      </c>
      <c r="O26" s="430">
        <v>0.15</v>
      </c>
      <c r="P26" s="430">
        <v>0.45</v>
      </c>
      <c r="Q26" s="430">
        <v>0.9</v>
      </c>
      <c r="R26" s="430">
        <v>4</v>
      </c>
      <c r="S26" s="430">
        <v>5</v>
      </c>
      <c r="T26" s="430">
        <v>44</v>
      </c>
      <c r="U26" s="170">
        <v>6</v>
      </c>
    </row>
    <row r="27" spans="1:24" s="153" customFormat="1" ht="12" x14ac:dyDescent="0.2">
      <c r="A27" s="168" t="s">
        <v>82</v>
      </c>
      <c r="B27" s="165">
        <v>2.5000000000000001E-2</v>
      </c>
      <c r="C27" s="165">
        <v>0.08</v>
      </c>
      <c r="D27" s="165">
        <v>0.25</v>
      </c>
      <c r="E27" s="165">
        <v>0.8</v>
      </c>
      <c r="F27" s="165">
        <v>2.5</v>
      </c>
      <c r="G27" s="165"/>
      <c r="H27" s="165">
        <v>8</v>
      </c>
      <c r="I27" s="165"/>
      <c r="J27" s="165">
        <v>25</v>
      </c>
      <c r="K27" s="430">
        <v>1.2999999999999999E-2</v>
      </c>
      <c r="L27" s="430">
        <v>2.5000000000000001E-2</v>
      </c>
      <c r="M27" s="430">
        <v>3.6999999999999998E-2</v>
      </c>
      <c r="N27" s="430">
        <v>7.3999999999999996E-2</v>
      </c>
      <c r="O27" s="430">
        <v>0.1</v>
      </c>
      <c r="P27" s="430">
        <v>0.35</v>
      </c>
      <c r="Q27" s="430">
        <v>0.7</v>
      </c>
      <c r="R27" s="430">
        <v>3</v>
      </c>
      <c r="S27" s="430">
        <v>3</v>
      </c>
      <c r="T27" s="430">
        <v>33</v>
      </c>
      <c r="U27" s="167">
        <v>4</v>
      </c>
    </row>
    <row r="28" spans="1:24" s="153" customFormat="1" ht="12" x14ac:dyDescent="0.2">
      <c r="A28" s="168" t="s">
        <v>83</v>
      </c>
      <c r="B28" s="165">
        <v>0.02</v>
      </c>
      <c r="C28" s="165">
        <v>0.06</v>
      </c>
      <c r="D28" s="165">
        <v>0.2</v>
      </c>
      <c r="E28" s="165">
        <v>0.6</v>
      </c>
      <c r="F28" s="165">
        <v>2</v>
      </c>
      <c r="G28" s="165"/>
      <c r="H28" s="165">
        <v>6</v>
      </c>
      <c r="I28" s="165"/>
      <c r="J28" s="165">
        <v>20</v>
      </c>
      <c r="K28" s="430">
        <v>0.01</v>
      </c>
      <c r="L28" s="430">
        <v>0.02</v>
      </c>
      <c r="M28" s="430">
        <v>2.5000000000000001E-2</v>
      </c>
      <c r="N28" s="430">
        <v>0.05</v>
      </c>
      <c r="O28" s="430">
        <v>7.3999999999999996E-2</v>
      </c>
      <c r="P28" s="430">
        <v>0.25</v>
      </c>
      <c r="Q28" s="430">
        <v>0.5</v>
      </c>
      <c r="R28" s="430">
        <v>2</v>
      </c>
      <c r="S28" s="430">
        <v>2</v>
      </c>
      <c r="T28" s="430">
        <v>21</v>
      </c>
      <c r="U28" s="167">
        <v>2</v>
      </c>
    </row>
    <row r="29" spans="1:24" s="153" customFormat="1" ht="12" x14ac:dyDescent="0.2">
      <c r="A29" s="168" t="s">
        <v>84</v>
      </c>
      <c r="B29" s="165">
        <v>1.6E-2</v>
      </c>
      <c r="C29" s="165">
        <v>0.05</v>
      </c>
      <c r="D29" s="165">
        <v>0.16</v>
      </c>
      <c r="E29" s="165">
        <v>0.5</v>
      </c>
      <c r="F29" s="165">
        <v>1.6</v>
      </c>
      <c r="G29" s="165"/>
      <c r="H29" s="165">
        <v>5</v>
      </c>
      <c r="I29" s="165"/>
      <c r="J29" s="165">
        <v>16</v>
      </c>
      <c r="K29" s="430">
        <v>5.0000000000000001E-3</v>
      </c>
      <c r="L29" s="430">
        <v>0.01</v>
      </c>
      <c r="M29" s="430">
        <v>1.7000000000000001E-2</v>
      </c>
      <c r="N29" s="430">
        <v>3.4000000000000002E-2</v>
      </c>
      <c r="O29" s="430">
        <v>5.3999999999999999E-2</v>
      </c>
      <c r="P29" s="430">
        <v>0.18</v>
      </c>
      <c r="Q29" s="430">
        <v>0.36</v>
      </c>
      <c r="R29" s="430">
        <v>1.3</v>
      </c>
      <c r="S29" s="430">
        <v>2</v>
      </c>
      <c r="T29" s="430">
        <v>13</v>
      </c>
      <c r="U29" s="167">
        <v>1.5</v>
      </c>
    </row>
    <row r="30" spans="1:24" s="153" customFormat="1" ht="12" x14ac:dyDescent="0.2">
      <c r="A30" s="169" t="s">
        <v>85</v>
      </c>
      <c r="B30" s="166"/>
      <c r="C30" s="166"/>
      <c r="D30" s="166"/>
      <c r="E30" s="166"/>
      <c r="F30" s="166"/>
      <c r="G30" s="166"/>
      <c r="H30" s="166"/>
      <c r="I30" s="166"/>
      <c r="J30" s="166"/>
      <c r="K30" s="430">
        <v>5.0000000000000001E-3</v>
      </c>
      <c r="L30" s="430">
        <v>0.01</v>
      </c>
      <c r="M30" s="430">
        <v>1.7000000000000001E-2</v>
      </c>
      <c r="N30" s="430">
        <v>3.4000000000000002E-2</v>
      </c>
      <c r="O30" s="430">
        <v>5.3999999999999999E-2</v>
      </c>
      <c r="P30" s="430">
        <v>0.15</v>
      </c>
      <c r="Q30" s="430">
        <v>0.3</v>
      </c>
      <c r="R30" s="430">
        <v>0.95</v>
      </c>
      <c r="S30" s="430">
        <v>2</v>
      </c>
      <c r="T30" s="430">
        <v>9.4</v>
      </c>
      <c r="U30" s="170">
        <v>1.3</v>
      </c>
    </row>
    <row r="31" spans="1:24" s="153" customFormat="1" ht="12" x14ac:dyDescent="0.2">
      <c r="A31" s="168" t="s">
        <v>86</v>
      </c>
      <c r="B31" s="165">
        <v>1.2E-2</v>
      </c>
      <c r="C31" s="165">
        <v>0.04</v>
      </c>
      <c r="D31" s="165">
        <v>0.12</v>
      </c>
      <c r="E31" s="165">
        <v>0.4</v>
      </c>
      <c r="F31" s="165">
        <v>1.2</v>
      </c>
      <c r="G31" s="165"/>
      <c r="H31" s="165">
        <v>4</v>
      </c>
      <c r="I31" s="165"/>
      <c r="J31" s="165">
        <v>12</v>
      </c>
      <c r="K31" s="430">
        <v>5.0000000000000001E-3</v>
      </c>
      <c r="L31" s="430">
        <v>0.01</v>
      </c>
      <c r="M31" s="430">
        <v>1.7000000000000001E-2</v>
      </c>
      <c r="N31" s="430">
        <v>3.4000000000000002E-2</v>
      </c>
      <c r="O31" s="430">
        <v>5.3999999999999999E-2</v>
      </c>
      <c r="P31" s="430">
        <v>0.13</v>
      </c>
      <c r="Q31" s="430">
        <v>0.26</v>
      </c>
      <c r="R31" s="430">
        <v>0.75</v>
      </c>
      <c r="S31" s="430">
        <v>2</v>
      </c>
      <c r="T31" s="430">
        <v>7</v>
      </c>
      <c r="U31" s="167">
        <v>1.1000000000000001</v>
      </c>
    </row>
    <row r="32" spans="1:24" s="153" customFormat="1" ht="12" x14ac:dyDescent="0.2">
      <c r="A32" s="168" t="s">
        <v>87</v>
      </c>
      <c r="B32" s="165">
        <v>0.01</v>
      </c>
      <c r="C32" s="165">
        <v>0.03</v>
      </c>
      <c r="D32" s="165">
        <v>0.1</v>
      </c>
      <c r="E32" s="165">
        <v>0.3</v>
      </c>
      <c r="F32" s="165">
        <v>1</v>
      </c>
      <c r="G32" s="165"/>
      <c r="H32" s="165">
        <v>3</v>
      </c>
      <c r="I32" s="165"/>
      <c r="J32" s="165">
        <v>10</v>
      </c>
      <c r="K32" s="430">
        <v>5.0000000000000001E-3</v>
      </c>
      <c r="L32" s="430">
        <v>0.01</v>
      </c>
      <c r="M32" s="430">
        <v>1.7000000000000001E-2</v>
      </c>
      <c r="N32" s="430">
        <v>3.4000000000000002E-2</v>
      </c>
      <c r="O32" s="430">
        <v>5.3999999999999999E-2</v>
      </c>
      <c r="P32" s="430">
        <v>0.1</v>
      </c>
      <c r="Q32" s="430">
        <v>0.2</v>
      </c>
      <c r="R32" s="430">
        <v>0.5</v>
      </c>
      <c r="S32" s="430">
        <v>2</v>
      </c>
      <c r="T32" s="430">
        <v>4.5</v>
      </c>
      <c r="U32" s="167">
        <v>0.9</v>
      </c>
    </row>
    <row r="33" spans="1:21" s="153" customFormat="1" ht="12" x14ac:dyDescent="0.2">
      <c r="A33" s="168" t="s">
        <v>88</v>
      </c>
      <c r="B33" s="165">
        <v>8.0000000000000002E-3</v>
      </c>
      <c r="C33" s="165">
        <v>2.5000000000000001E-2</v>
      </c>
      <c r="D33" s="165">
        <v>0.08</v>
      </c>
      <c r="E33" s="165">
        <v>0.25</v>
      </c>
      <c r="F33" s="165">
        <v>0.8</v>
      </c>
      <c r="G33" s="165"/>
      <c r="H33" s="165">
        <v>2.5</v>
      </c>
      <c r="I33" s="165"/>
      <c r="J33" s="165"/>
      <c r="K33" s="430">
        <v>2E-3</v>
      </c>
      <c r="L33" s="430">
        <v>3.0000000000000001E-3</v>
      </c>
      <c r="M33" s="430">
        <v>5.0000000000000001E-3</v>
      </c>
      <c r="N33" s="430">
        <v>0.01</v>
      </c>
      <c r="O33" s="430">
        <v>2.5000000000000001E-2</v>
      </c>
      <c r="P33" s="430">
        <v>0.08</v>
      </c>
      <c r="Q33" s="430">
        <v>0.16</v>
      </c>
      <c r="R33" s="430">
        <v>0.38</v>
      </c>
      <c r="S33" s="430">
        <v>1</v>
      </c>
      <c r="T33" s="430">
        <v>3</v>
      </c>
      <c r="U33" s="167">
        <v>0.72</v>
      </c>
    </row>
    <row r="34" spans="1:21" s="153" customFormat="1" ht="12" x14ac:dyDescent="0.2">
      <c r="A34" s="169" t="s">
        <v>89</v>
      </c>
      <c r="B34" s="166"/>
      <c r="C34" s="166"/>
      <c r="D34" s="166"/>
      <c r="E34" s="166"/>
      <c r="F34" s="166"/>
      <c r="G34" s="166"/>
      <c r="H34" s="166"/>
      <c r="I34" s="166"/>
      <c r="J34" s="166"/>
      <c r="K34" s="430">
        <v>2E-3</v>
      </c>
      <c r="L34" s="430">
        <v>3.0000000000000001E-3</v>
      </c>
      <c r="M34" s="430">
        <v>5.0000000000000001E-3</v>
      </c>
      <c r="N34" s="430">
        <v>0.01</v>
      </c>
      <c r="O34" s="430">
        <v>2.5000000000000001E-2</v>
      </c>
      <c r="P34" s="430">
        <v>7.0000000000000007E-2</v>
      </c>
      <c r="Q34" s="430">
        <v>0.14000000000000001</v>
      </c>
      <c r="R34" s="430">
        <v>0.3</v>
      </c>
      <c r="S34" s="430">
        <v>1</v>
      </c>
      <c r="T34" s="430">
        <v>2.2000000000000002</v>
      </c>
      <c r="U34" s="170">
        <v>0.61</v>
      </c>
    </row>
    <row r="35" spans="1:21" s="153" customFormat="1" ht="12" x14ac:dyDescent="0.2">
      <c r="A35" s="168" t="s">
        <v>90</v>
      </c>
      <c r="B35" s="165">
        <v>6.0000000000000001E-3</v>
      </c>
      <c r="C35" s="165">
        <v>0.02</v>
      </c>
      <c r="D35" s="165">
        <v>0.06</v>
      </c>
      <c r="E35" s="165">
        <v>0.2</v>
      </c>
      <c r="F35" s="165">
        <v>0.6</v>
      </c>
      <c r="G35" s="165"/>
      <c r="H35" s="165">
        <v>2</v>
      </c>
      <c r="I35" s="165"/>
      <c r="J35" s="165"/>
      <c r="K35" s="430">
        <v>2E-3</v>
      </c>
      <c r="L35" s="430">
        <v>3.0000000000000001E-3</v>
      </c>
      <c r="M35" s="430">
        <v>5.0000000000000001E-3</v>
      </c>
      <c r="N35" s="430">
        <v>0.01</v>
      </c>
      <c r="O35" s="430">
        <v>2.5000000000000001E-2</v>
      </c>
      <c r="P35" s="430">
        <v>0.06</v>
      </c>
      <c r="Q35" s="430">
        <v>0.12</v>
      </c>
      <c r="R35" s="430">
        <v>0.26</v>
      </c>
      <c r="S35" s="430">
        <v>1</v>
      </c>
      <c r="T35" s="430">
        <v>1.8</v>
      </c>
      <c r="U35" s="167">
        <v>0.54</v>
      </c>
    </row>
    <row r="36" spans="1:21" s="153" customFormat="1" ht="12" x14ac:dyDescent="0.2">
      <c r="A36" s="168" t="s">
        <v>91</v>
      </c>
      <c r="B36" s="165">
        <v>5.0000000000000001E-3</v>
      </c>
      <c r="C36" s="165">
        <v>1.6E-2</v>
      </c>
      <c r="D36" s="165">
        <v>0.05</v>
      </c>
      <c r="E36" s="165">
        <v>0.16</v>
      </c>
      <c r="F36" s="165">
        <v>0.5</v>
      </c>
      <c r="G36" s="165"/>
      <c r="H36" s="165">
        <v>1.6</v>
      </c>
      <c r="I36" s="165"/>
      <c r="J36" s="165"/>
      <c r="K36" s="430">
        <v>2E-3</v>
      </c>
      <c r="L36" s="430">
        <v>3.0000000000000001E-3</v>
      </c>
      <c r="M36" s="430">
        <v>5.0000000000000001E-3</v>
      </c>
      <c r="N36" s="430">
        <v>0.01</v>
      </c>
      <c r="O36" s="430">
        <v>2.5000000000000001E-2</v>
      </c>
      <c r="P36" s="430">
        <v>0.05</v>
      </c>
      <c r="Q36" s="430">
        <v>0.1</v>
      </c>
      <c r="R36" s="430">
        <v>0.2</v>
      </c>
      <c r="S36" s="430">
        <v>1</v>
      </c>
      <c r="T36" s="430">
        <v>1.2</v>
      </c>
      <c r="U36" s="167">
        <v>0.43</v>
      </c>
    </row>
    <row r="37" spans="1:21" s="153" customFormat="1" ht="12" x14ac:dyDescent="0.2">
      <c r="A37" s="168" t="s">
        <v>92</v>
      </c>
      <c r="B37" s="165">
        <v>4.0000000000000001E-3</v>
      </c>
      <c r="C37" s="165">
        <v>1.2E-2</v>
      </c>
      <c r="D37" s="165">
        <v>0.04</v>
      </c>
      <c r="E37" s="165">
        <v>0.12</v>
      </c>
      <c r="F37" s="165">
        <v>0.4</v>
      </c>
      <c r="G37" s="165"/>
      <c r="H37" s="165"/>
      <c r="I37" s="165"/>
      <c r="J37" s="165"/>
      <c r="K37" s="430">
        <v>2E-3</v>
      </c>
      <c r="L37" s="430">
        <v>3.0000000000000001E-3</v>
      </c>
      <c r="M37" s="430">
        <v>5.0000000000000001E-3</v>
      </c>
      <c r="N37" s="430">
        <v>0.01</v>
      </c>
      <c r="O37" s="430">
        <v>1.4E-2</v>
      </c>
      <c r="P37" s="430">
        <v>4.2000000000000003E-2</v>
      </c>
      <c r="Q37" s="430">
        <v>8.5000000000000006E-2</v>
      </c>
      <c r="R37" s="430">
        <v>0.16</v>
      </c>
      <c r="S37" s="430"/>
      <c r="T37" s="430">
        <v>0.88</v>
      </c>
      <c r="U37" s="167">
        <v>0.35</v>
      </c>
    </row>
    <row r="38" spans="1:21" s="153" customFormat="1" ht="12" x14ac:dyDescent="0.2">
      <c r="A38" s="169" t="s">
        <v>93</v>
      </c>
      <c r="B38" s="166"/>
      <c r="C38" s="166"/>
      <c r="D38" s="166"/>
      <c r="E38" s="166"/>
      <c r="F38" s="166"/>
      <c r="G38" s="166"/>
      <c r="H38" s="166"/>
      <c r="I38" s="166"/>
      <c r="J38" s="166"/>
      <c r="K38" s="430">
        <v>2E-3</v>
      </c>
      <c r="L38" s="430">
        <v>3.0000000000000001E-3</v>
      </c>
      <c r="M38" s="430">
        <v>5.0000000000000001E-3</v>
      </c>
      <c r="N38" s="430">
        <v>0.01</v>
      </c>
      <c r="O38" s="430">
        <v>1.4E-2</v>
      </c>
      <c r="P38" s="430">
        <v>3.7999999999999999E-2</v>
      </c>
      <c r="Q38" s="430">
        <v>7.4999999999999997E-2</v>
      </c>
      <c r="R38" s="430">
        <v>0.14000000000000001</v>
      </c>
      <c r="S38" s="430"/>
      <c r="T38" s="430">
        <v>0.68</v>
      </c>
      <c r="U38" s="170">
        <v>0.3</v>
      </c>
    </row>
    <row r="39" spans="1:21" s="153" customFormat="1" ht="12" x14ac:dyDescent="0.2">
      <c r="A39" s="168" t="s">
        <v>94</v>
      </c>
      <c r="B39" s="165">
        <v>3.0000000000000001E-3</v>
      </c>
      <c r="C39" s="165">
        <v>0.01</v>
      </c>
      <c r="D39" s="165">
        <v>0.03</v>
      </c>
      <c r="E39" s="165">
        <v>0.1</v>
      </c>
      <c r="F39" s="165">
        <v>0.3</v>
      </c>
      <c r="G39" s="165"/>
      <c r="H39" s="165"/>
      <c r="I39" s="165"/>
      <c r="J39" s="165"/>
      <c r="K39" s="430">
        <v>2E-3</v>
      </c>
      <c r="L39" s="430">
        <v>3.0000000000000001E-3</v>
      </c>
      <c r="M39" s="430">
        <v>5.0000000000000001E-3</v>
      </c>
      <c r="N39" s="430">
        <v>0.01</v>
      </c>
      <c r="O39" s="430">
        <v>1.4E-2</v>
      </c>
      <c r="P39" s="430">
        <v>3.5000000000000003E-2</v>
      </c>
      <c r="Q39" s="430">
        <v>7.0000000000000007E-2</v>
      </c>
      <c r="R39" s="430">
        <v>0.12</v>
      </c>
      <c r="S39" s="430"/>
      <c r="T39" s="430">
        <v>0.56000000000000005</v>
      </c>
      <c r="U39" s="167">
        <v>0.26</v>
      </c>
    </row>
    <row r="40" spans="1:21" s="153" customFormat="1" ht="12" x14ac:dyDescent="0.2">
      <c r="A40" s="168" t="s">
        <v>95</v>
      </c>
      <c r="B40" s="165">
        <v>3.0000000000000001E-3</v>
      </c>
      <c r="C40" s="165">
        <v>8.0000000000000002E-3</v>
      </c>
      <c r="D40" s="165">
        <v>2.5000000000000001E-2</v>
      </c>
      <c r="E40" s="165">
        <v>0.08</v>
      </c>
      <c r="F40" s="165">
        <v>0.25</v>
      </c>
      <c r="G40" s="165"/>
      <c r="H40" s="165"/>
      <c r="I40" s="165"/>
      <c r="J40" s="165"/>
      <c r="K40" s="430">
        <v>2E-3</v>
      </c>
      <c r="L40" s="430">
        <v>3.0000000000000001E-3</v>
      </c>
      <c r="M40" s="430">
        <v>5.0000000000000001E-3</v>
      </c>
      <c r="N40" s="430">
        <v>0.01</v>
      </c>
      <c r="O40" s="430">
        <v>1.4E-2</v>
      </c>
      <c r="P40" s="430">
        <v>0.03</v>
      </c>
      <c r="Q40" s="430">
        <v>0.06</v>
      </c>
      <c r="R40" s="430">
        <v>0.1</v>
      </c>
      <c r="S40" s="430"/>
      <c r="T40" s="430">
        <v>0.4</v>
      </c>
      <c r="U40" s="167">
        <v>0.21</v>
      </c>
    </row>
    <row r="41" spans="1:21" s="153" customFormat="1" ht="12" x14ac:dyDescent="0.2">
      <c r="A41" s="168" t="s">
        <v>96</v>
      </c>
      <c r="B41" s="165">
        <v>3.0000000000000001E-3</v>
      </c>
      <c r="C41" s="165">
        <v>6.0000000000000001E-3</v>
      </c>
      <c r="D41" s="165">
        <v>0.02</v>
      </c>
      <c r="E41" s="165">
        <v>0.06</v>
      </c>
      <c r="F41" s="165">
        <v>0.2</v>
      </c>
      <c r="G41" s="165"/>
      <c r="H41" s="165"/>
      <c r="I41" s="165"/>
      <c r="J41" s="165"/>
      <c r="K41" s="430">
        <v>2E-3</v>
      </c>
      <c r="L41" s="430">
        <v>3.0000000000000001E-3</v>
      </c>
      <c r="M41" s="430">
        <v>5.0000000000000001E-3</v>
      </c>
      <c r="N41" s="430">
        <v>0.01</v>
      </c>
      <c r="O41" s="430">
        <v>1.4E-2</v>
      </c>
      <c r="P41" s="430">
        <v>2.8000000000000001E-2</v>
      </c>
      <c r="Q41" s="430">
        <v>5.5E-2</v>
      </c>
      <c r="R41" s="430">
        <v>0.08</v>
      </c>
      <c r="S41" s="430"/>
      <c r="T41" s="430"/>
      <c r="U41" s="167">
        <v>0.17</v>
      </c>
    </row>
    <row r="42" spans="1:21" s="153" customFormat="1" ht="12" x14ac:dyDescent="0.2">
      <c r="A42" s="169" t="s">
        <v>97</v>
      </c>
      <c r="B42" s="166"/>
      <c r="C42" s="166"/>
      <c r="D42" s="166"/>
      <c r="E42" s="166"/>
      <c r="F42" s="166"/>
      <c r="G42" s="166"/>
      <c r="H42" s="166"/>
      <c r="I42" s="166"/>
      <c r="J42" s="166"/>
      <c r="K42" s="430">
        <v>2E-3</v>
      </c>
      <c r="L42" s="430">
        <v>3.0000000000000001E-3</v>
      </c>
      <c r="M42" s="430">
        <v>5.0000000000000001E-3</v>
      </c>
      <c r="N42" s="430">
        <v>0.01</v>
      </c>
      <c r="O42" s="430">
        <v>1.4E-2</v>
      </c>
      <c r="P42" s="430">
        <v>2.5999999999999999E-2</v>
      </c>
      <c r="Q42" s="430">
        <v>5.1999999999999998E-2</v>
      </c>
      <c r="R42" s="430">
        <v>7.0000000000000007E-2</v>
      </c>
      <c r="S42" s="430"/>
      <c r="T42" s="430"/>
      <c r="U42" s="170">
        <v>0.14000000000000001</v>
      </c>
    </row>
    <row r="43" spans="1:21" s="153" customFormat="1" ht="12" x14ac:dyDescent="0.2">
      <c r="A43" s="168" t="s">
        <v>98</v>
      </c>
      <c r="B43" s="165">
        <v>3.0000000000000001E-3</v>
      </c>
      <c r="C43" s="165">
        <v>6.0000000000000001E-3</v>
      </c>
      <c r="D43" s="165">
        <v>0.02</v>
      </c>
      <c r="E43" s="165">
        <v>0.06</v>
      </c>
      <c r="F43" s="165">
        <v>0.2</v>
      </c>
      <c r="G43" s="165"/>
      <c r="H43" s="165"/>
      <c r="I43" s="165"/>
      <c r="J43" s="165"/>
      <c r="K43" s="430">
        <v>2E-3</v>
      </c>
      <c r="L43" s="430">
        <v>3.0000000000000001E-3</v>
      </c>
      <c r="M43" s="430">
        <v>5.0000000000000001E-3</v>
      </c>
      <c r="N43" s="430">
        <v>0.01</v>
      </c>
      <c r="O43" s="430">
        <v>1.4E-2</v>
      </c>
      <c r="P43" s="430">
        <v>2.5000000000000001E-2</v>
      </c>
      <c r="Q43" s="430">
        <v>0.05</v>
      </c>
      <c r="R43" s="430">
        <v>0.06</v>
      </c>
      <c r="S43" s="430"/>
      <c r="T43" s="430"/>
      <c r="U43" s="167">
        <v>0.12</v>
      </c>
    </row>
    <row r="44" spans="1:21" s="153" customFormat="1" thickBot="1" x14ac:dyDescent="0.25">
      <c r="A44" s="171" t="s">
        <v>99</v>
      </c>
      <c r="B44" s="172">
        <v>3.0000000000000001E-3</v>
      </c>
      <c r="C44" s="172">
        <v>6.0000000000000001E-3</v>
      </c>
      <c r="D44" s="172">
        <v>0.02</v>
      </c>
      <c r="E44" s="172">
        <v>0.06</v>
      </c>
      <c r="F44" s="172">
        <v>0.2</v>
      </c>
      <c r="G44" s="172"/>
      <c r="H44" s="172"/>
      <c r="I44" s="172"/>
      <c r="J44" s="172"/>
      <c r="K44" s="430">
        <v>2E-3</v>
      </c>
      <c r="L44" s="430">
        <v>3.0000000000000001E-3</v>
      </c>
      <c r="M44" s="431">
        <v>5.0000000000000001E-3</v>
      </c>
      <c r="N44" s="431">
        <v>0.01</v>
      </c>
      <c r="O44" s="431">
        <v>1.4E-2</v>
      </c>
      <c r="P44" s="431">
        <v>2.5000000000000001E-2</v>
      </c>
      <c r="Q44" s="431">
        <v>0.05</v>
      </c>
      <c r="R44" s="431">
        <v>0.05</v>
      </c>
      <c r="S44" s="431"/>
      <c r="T44" s="431"/>
      <c r="U44" s="173">
        <v>0.1</v>
      </c>
    </row>
    <row r="45" spans="1:21" s="153" customFormat="1" thickTop="1" x14ac:dyDescent="0.2">
      <c r="A45" s="179"/>
    </row>
  </sheetData>
  <mergeCells count="3">
    <mergeCell ref="B2:J2"/>
    <mergeCell ref="K2:T2"/>
    <mergeCell ref="A1:U1"/>
  </mergeCells>
  <phoneticPr fontId="0" type="noConversion"/>
  <pageMargins left="0.2" right="0.23" top="0.34" bottom="0.2" header="0.17" footer="0.2"/>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61"/>
  <sheetViews>
    <sheetView workbookViewId="0">
      <selection activeCell="I27" sqref="I27"/>
    </sheetView>
  </sheetViews>
  <sheetFormatPr defaultColWidth="9.140625" defaultRowHeight="12" x14ac:dyDescent="0.2"/>
  <cols>
    <col min="1" max="1" width="9.28515625" style="1" customWidth="1"/>
    <col min="2" max="2" width="6.85546875" style="3" customWidth="1"/>
    <col min="3" max="3" width="8" style="1" customWidth="1"/>
    <col min="4" max="7" width="7.7109375" style="1" customWidth="1"/>
    <col min="8" max="9" width="7.85546875" style="1" customWidth="1"/>
    <col min="10" max="10" width="7.7109375" style="1" customWidth="1"/>
    <col min="11" max="12" width="7.5703125" style="1" customWidth="1"/>
    <col min="13" max="13" width="6.42578125" style="1" customWidth="1"/>
    <col min="14" max="14" width="9.140625" style="1"/>
    <col min="15" max="15" width="5.85546875" style="1" bestFit="1" customWidth="1"/>
    <col min="16" max="16" width="10" style="1" customWidth="1"/>
    <col min="17" max="17" width="9.140625" style="1" customWidth="1"/>
    <col min="18" max="18" width="8.7109375" style="1" customWidth="1"/>
    <col min="19" max="19" width="27.140625" style="2" customWidth="1"/>
    <col min="20" max="16384" width="9.140625" style="1"/>
  </cols>
  <sheetData>
    <row r="1" spans="1:19" ht="13.5" thickTop="1" x14ac:dyDescent="0.2">
      <c r="A1" s="4" t="s">
        <v>0</v>
      </c>
      <c r="B1" s="5"/>
      <c r="C1" s="6"/>
      <c r="D1" s="7" t="s">
        <v>9</v>
      </c>
      <c r="E1" s="7"/>
      <c r="F1" s="7"/>
      <c r="G1" s="7"/>
      <c r="H1" s="6"/>
      <c r="I1" s="7" t="s">
        <v>2</v>
      </c>
      <c r="J1" s="6"/>
      <c r="K1" s="349" t="s">
        <v>405</v>
      </c>
      <c r="L1" s="8"/>
      <c r="M1" s="6"/>
      <c r="N1" s="6"/>
      <c r="O1" s="6"/>
      <c r="P1" s="6"/>
      <c r="Q1" s="136"/>
      <c r="R1" s="136"/>
      <c r="S1" s="9"/>
    </row>
    <row r="2" spans="1:19" ht="12.75" x14ac:dyDescent="0.2">
      <c r="A2" s="10" t="s">
        <v>1</v>
      </c>
      <c r="B2" s="11"/>
      <c r="C2" s="12"/>
      <c r="D2" s="13" t="s">
        <v>320</v>
      </c>
      <c r="E2" s="13"/>
      <c r="F2" s="13"/>
      <c r="G2" s="13"/>
      <c r="H2" s="12"/>
      <c r="I2" s="13" t="s">
        <v>321</v>
      </c>
      <c r="J2" s="12"/>
      <c r="K2" s="14"/>
      <c r="L2" s="14"/>
      <c r="M2" s="12"/>
      <c r="N2" s="12"/>
      <c r="O2" s="12"/>
      <c r="P2" s="12"/>
      <c r="Q2" s="137"/>
      <c r="R2" s="137"/>
      <c r="S2" s="15"/>
    </row>
    <row r="3" spans="1:19" x14ac:dyDescent="0.2">
      <c r="A3" s="16"/>
      <c r="B3" s="17"/>
      <c r="C3" s="12"/>
      <c r="D3" s="18" t="s">
        <v>23</v>
      </c>
      <c r="E3" s="18"/>
      <c r="F3" s="18"/>
      <c r="G3" s="18"/>
      <c r="H3" s="12"/>
      <c r="I3" s="12"/>
      <c r="J3" s="12"/>
      <c r="K3" s="12"/>
      <c r="L3" s="12"/>
      <c r="M3" s="12"/>
      <c r="N3" s="12"/>
      <c r="O3" s="12"/>
      <c r="P3" s="142" t="s">
        <v>265</v>
      </c>
      <c r="Q3" s="191" t="s">
        <v>277</v>
      </c>
      <c r="R3" s="137"/>
      <c r="S3" s="15"/>
    </row>
    <row r="4" spans="1:19" x14ac:dyDescent="0.2">
      <c r="A4" s="16"/>
      <c r="B4" s="17"/>
      <c r="C4" s="12"/>
      <c r="D4" s="13"/>
      <c r="E4" s="13"/>
      <c r="F4" s="13"/>
      <c r="G4" s="13"/>
      <c r="H4" s="13"/>
      <c r="I4" s="13"/>
      <c r="J4" s="13"/>
      <c r="K4" s="12"/>
      <c r="L4" s="12"/>
      <c r="M4" s="12"/>
      <c r="N4" s="12"/>
      <c r="O4" s="12"/>
      <c r="P4" s="12"/>
      <c r="Q4" s="137"/>
      <c r="R4" s="137"/>
      <c r="S4" s="15"/>
    </row>
    <row r="5" spans="1:19" ht="14.25" thickBot="1" x14ac:dyDescent="0.3">
      <c r="A5" s="19" t="s">
        <v>3</v>
      </c>
      <c r="B5" s="20" t="s">
        <v>4</v>
      </c>
      <c r="C5" s="21" t="s">
        <v>19</v>
      </c>
      <c r="D5" s="21" t="s">
        <v>20</v>
      </c>
      <c r="E5" s="21" t="s">
        <v>21</v>
      </c>
      <c r="F5" s="21" t="s">
        <v>21</v>
      </c>
      <c r="G5" s="21" t="s">
        <v>21</v>
      </c>
      <c r="H5" s="21" t="s">
        <v>21</v>
      </c>
      <c r="I5" s="21" t="s">
        <v>21</v>
      </c>
      <c r="J5" s="21" t="s">
        <v>21</v>
      </c>
      <c r="K5" s="21" t="s">
        <v>22</v>
      </c>
      <c r="L5" s="204" t="s">
        <v>287</v>
      </c>
      <c r="M5" s="21" t="s">
        <v>5</v>
      </c>
      <c r="N5" s="21" t="s">
        <v>6</v>
      </c>
      <c r="O5" s="21" t="s">
        <v>4</v>
      </c>
      <c r="P5" s="21" t="s">
        <v>28</v>
      </c>
      <c r="Q5" s="138" t="s">
        <v>263</v>
      </c>
      <c r="R5" s="146" t="s">
        <v>264</v>
      </c>
      <c r="S5" s="22" t="s">
        <v>11</v>
      </c>
    </row>
    <row r="6" spans="1:19" ht="12.75" thickTop="1" x14ac:dyDescent="0.2">
      <c r="A6" s="16">
        <v>120</v>
      </c>
      <c r="B6" s="17" t="s">
        <v>27</v>
      </c>
      <c r="C6" s="13"/>
      <c r="D6" s="13"/>
      <c r="E6" s="13"/>
      <c r="F6" s="13"/>
      <c r="G6" s="13"/>
      <c r="H6" s="13"/>
      <c r="I6" s="13"/>
      <c r="J6" s="13"/>
      <c r="K6" s="12">
        <f>SQRT(SUMSQ(C6:J6))</f>
        <v>0</v>
      </c>
      <c r="L6" s="205"/>
      <c r="M6" s="17" t="str">
        <f t="shared" ref="M6" si="0">IF(L6="","TBD",IF(L6&gt;0,ROUND(TINV(0.0455,L6),2),"TBD"))</f>
        <v>TBD</v>
      </c>
      <c r="N6" s="17" t="str">
        <f t="shared" ref="N6" si="1">IF(M6="TBD","TBD",IF(L6&lt;&gt;0,FIXED((K6*M6),2-1-INT(LOG10(ABS(K6*M6)))),"TBD"))</f>
        <v>TBD</v>
      </c>
      <c r="O6" s="13"/>
      <c r="P6" s="13"/>
      <c r="Q6" s="139"/>
      <c r="R6" s="147" t="str">
        <f>IF(L6=0,"---",IF(Q6=0,"---",N6/(Q6)))</f>
        <v>---</v>
      </c>
      <c r="S6" s="27"/>
    </row>
    <row r="7" spans="1:19" x14ac:dyDescent="0.2">
      <c r="A7" s="16">
        <v>100</v>
      </c>
      <c r="B7" s="17" t="s">
        <v>27</v>
      </c>
      <c r="C7" s="13"/>
      <c r="D7" s="13"/>
      <c r="E7" s="13"/>
      <c r="F7" s="13"/>
      <c r="G7" s="13"/>
      <c r="H7" s="13"/>
      <c r="I7" s="13"/>
      <c r="J7" s="13"/>
      <c r="K7" s="12">
        <f>SQRT(SUMSQ(C7:J7))</f>
        <v>0</v>
      </c>
      <c r="L7" s="205"/>
      <c r="M7" s="17" t="str">
        <f t="shared" ref="M7:M15" si="2">IF(L7="","TBD",IF(L7&gt;0,ROUND(TINV(0.0455,L7),2),"TBD"))</f>
        <v>TBD</v>
      </c>
      <c r="N7" s="17" t="str">
        <f t="shared" ref="N7:N15" si="3">IF(M7="TBD","TBD",IF(L7&lt;&gt;0,FIXED((K7*M7),2-1-INT(LOG10(ABS(K7*M7)))),"TBD"))</f>
        <v>TBD</v>
      </c>
      <c r="O7" s="13"/>
      <c r="P7" s="13"/>
      <c r="Q7" s="139"/>
      <c r="R7" s="147" t="str">
        <f t="shared" ref="R7:R15" si="4">IF(L7=0,"---",IF(Q7=0,"---",N7/(Q7)))</f>
        <v>---</v>
      </c>
      <c r="S7" s="27"/>
    </row>
    <row r="8" spans="1:19" x14ac:dyDescent="0.2">
      <c r="A8" s="16">
        <v>50</v>
      </c>
      <c r="B8" s="17" t="s">
        <v>27</v>
      </c>
      <c r="C8" s="13"/>
      <c r="D8" s="13"/>
      <c r="E8" s="13"/>
      <c r="F8" s="13"/>
      <c r="G8" s="13"/>
      <c r="H8" s="13"/>
      <c r="I8" s="13"/>
      <c r="J8" s="13"/>
      <c r="K8" s="12">
        <f t="shared" ref="K8:K13" si="5">SQRT(SUMSQ(C8:J8))</f>
        <v>0</v>
      </c>
      <c r="L8" s="205"/>
      <c r="M8" s="17" t="str">
        <f t="shared" si="2"/>
        <v>TBD</v>
      </c>
      <c r="N8" s="17" t="str">
        <f t="shared" si="3"/>
        <v>TBD</v>
      </c>
      <c r="O8" s="13"/>
      <c r="P8" s="13"/>
      <c r="Q8" s="139"/>
      <c r="R8" s="147" t="str">
        <f t="shared" si="4"/>
        <v>---</v>
      </c>
      <c r="S8" s="27"/>
    </row>
    <row r="9" spans="1:19" x14ac:dyDescent="0.2">
      <c r="A9" s="16">
        <v>30</v>
      </c>
      <c r="B9" s="17" t="s">
        <v>27</v>
      </c>
      <c r="C9" s="13"/>
      <c r="D9" s="13"/>
      <c r="E9" s="13"/>
      <c r="F9" s="13"/>
      <c r="G9" s="13"/>
      <c r="H9" s="13"/>
      <c r="I9" s="13"/>
      <c r="J9" s="13"/>
      <c r="K9" s="12">
        <f t="shared" si="5"/>
        <v>0</v>
      </c>
      <c r="L9" s="205"/>
      <c r="M9" s="17" t="str">
        <f t="shared" si="2"/>
        <v>TBD</v>
      </c>
      <c r="N9" s="17" t="str">
        <f t="shared" si="3"/>
        <v>TBD</v>
      </c>
      <c r="O9" s="13"/>
      <c r="P9" s="13"/>
      <c r="Q9" s="139"/>
      <c r="R9" s="147" t="str">
        <f t="shared" si="4"/>
        <v>---</v>
      </c>
      <c r="S9" s="27"/>
    </row>
    <row r="10" spans="1:19" x14ac:dyDescent="0.2">
      <c r="A10" s="16">
        <v>25</v>
      </c>
      <c r="B10" s="17" t="s">
        <v>27</v>
      </c>
      <c r="C10" s="13"/>
      <c r="D10" s="13"/>
      <c r="E10" s="13"/>
      <c r="F10" s="13"/>
      <c r="G10" s="13"/>
      <c r="H10" s="13"/>
      <c r="I10" s="13"/>
      <c r="J10" s="13"/>
      <c r="K10" s="12">
        <f t="shared" si="5"/>
        <v>0</v>
      </c>
      <c r="L10" s="205"/>
      <c r="M10" s="17" t="str">
        <f t="shared" si="2"/>
        <v>TBD</v>
      </c>
      <c r="N10" s="17" t="str">
        <f t="shared" si="3"/>
        <v>TBD</v>
      </c>
      <c r="O10" s="13"/>
      <c r="P10" s="13"/>
      <c r="Q10" s="139"/>
      <c r="R10" s="147" t="str">
        <f t="shared" si="4"/>
        <v>---</v>
      </c>
      <c r="S10" s="27"/>
    </row>
    <row r="11" spans="1:19" x14ac:dyDescent="0.2">
      <c r="A11" s="16">
        <v>20</v>
      </c>
      <c r="B11" s="17" t="s">
        <v>27</v>
      </c>
      <c r="C11" s="13"/>
      <c r="D11" s="13"/>
      <c r="E11" s="13"/>
      <c r="F11" s="13"/>
      <c r="G11" s="13"/>
      <c r="H11" s="13"/>
      <c r="I11" s="13"/>
      <c r="J11" s="13"/>
      <c r="K11" s="12">
        <f t="shared" si="5"/>
        <v>0</v>
      </c>
      <c r="L11" s="205"/>
      <c r="M11" s="17" t="str">
        <f t="shared" si="2"/>
        <v>TBD</v>
      </c>
      <c r="N11" s="17" t="str">
        <f t="shared" si="3"/>
        <v>TBD</v>
      </c>
      <c r="O11" s="13"/>
      <c r="P11" s="13"/>
      <c r="Q11" s="139"/>
      <c r="R11" s="147" t="str">
        <f t="shared" si="4"/>
        <v>---</v>
      </c>
      <c r="S11" s="27"/>
    </row>
    <row r="12" spans="1:19" x14ac:dyDescent="0.2">
      <c r="A12" s="16">
        <v>10</v>
      </c>
      <c r="B12" s="17" t="s">
        <v>27</v>
      </c>
      <c r="C12" s="13"/>
      <c r="D12" s="13"/>
      <c r="E12" s="13"/>
      <c r="F12" s="13"/>
      <c r="G12" s="13"/>
      <c r="H12" s="13"/>
      <c r="I12" s="13"/>
      <c r="J12" s="13"/>
      <c r="K12" s="12">
        <f t="shared" si="5"/>
        <v>0</v>
      </c>
      <c r="L12" s="205"/>
      <c r="M12" s="17" t="str">
        <f t="shared" si="2"/>
        <v>TBD</v>
      </c>
      <c r="N12" s="17" t="str">
        <f t="shared" si="3"/>
        <v>TBD</v>
      </c>
      <c r="O12" s="13"/>
      <c r="P12" s="13"/>
      <c r="Q12" s="139"/>
      <c r="R12" s="147" t="str">
        <f t="shared" si="4"/>
        <v>---</v>
      </c>
      <c r="S12" s="27"/>
    </row>
    <row r="13" spans="1:19" x14ac:dyDescent="0.2">
      <c r="A13" s="16">
        <v>5</v>
      </c>
      <c r="B13" s="17" t="s">
        <v>27</v>
      </c>
      <c r="C13" s="13"/>
      <c r="D13" s="13"/>
      <c r="E13" s="13"/>
      <c r="F13" s="13"/>
      <c r="G13" s="13"/>
      <c r="H13" s="13"/>
      <c r="I13" s="13"/>
      <c r="J13" s="13"/>
      <c r="K13" s="12">
        <f t="shared" si="5"/>
        <v>0</v>
      </c>
      <c r="L13" s="205"/>
      <c r="M13" s="17" t="str">
        <f t="shared" si="2"/>
        <v>TBD</v>
      </c>
      <c r="N13" s="17" t="str">
        <f t="shared" si="3"/>
        <v>TBD</v>
      </c>
      <c r="O13" s="13"/>
      <c r="P13" s="13"/>
      <c r="Q13" s="139"/>
      <c r="R13" s="147" t="str">
        <f t="shared" si="4"/>
        <v>---</v>
      </c>
      <c r="S13" s="27"/>
    </row>
    <row r="14" spans="1:19" x14ac:dyDescent="0.2">
      <c r="A14" s="16">
        <v>3</v>
      </c>
      <c r="B14" s="17" t="s">
        <v>27</v>
      </c>
      <c r="C14" s="13"/>
      <c r="D14" s="13"/>
      <c r="E14" s="13"/>
      <c r="F14" s="13"/>
      <c r="G14" s="13"/>
      <c r="H14" s="13"/>
      <c r="I14" s="13"/>
      <c r="J14" s="13"/>
      <c r="K14" s="12">
        <f>SQRT(SUMSQ(C14:J14))</f>
        <v>0</v>
      </c>
      <c r="L14" s="205"/>
      <c r="M14" s="17" t="str">
        <f t="shared" si="2"/>
        <v>TBD</v>
      </c>
      <c r="N14" s="17" t="str">
        <f t="shared" si="3"/>
        <v>TBD</v>
      </c>
      <c r="O14" s="13"/>
      <c r="P14" s="13"/>
      <c r="Q14" s="139"/>
      <c r="R14" s="147" t="str">
        <f t="shared" si="4"/>
        <v>---</v>
      </c>
      <c r="S14" s="27"/>
    </row>
    <row r="15" spans="1:19" x14ac:dyDescent="0.2">
      <c r="A15" s="16">
        <v>1</v>
      </c>
      <c r="B15" s="17" t="s">
        <v>27</v>
      </c>
      <c r="C15" s="13"/>
      <c r="D15" s="13"/>
      <c r="E15" s="13"/>
      <c r="F15" s="13"/>
      <c r="G15" s="13"/>
      <c r="H15" s="13"/>
      <c r="I15" s="13"/>
      <c r="J15" s="13"/>
      <c r="K15" s="12">
        <f>SQRT(SUMSQ(C15:J15))</f>
        <v>0</v>
      </c>
      <c r="L15" s="205"/>
      <c r="M15" s="17" t="str">
        <f t="shared" si="2"/>
        <v>TBD</v>
      </c>
      <c r="N15" s="17" t="str">
        <f t="shared" si="3"/>
        <v>TBD</v>
      </c>
      <c r="O15" s="13"/>
      <c r="P15" s="13"/>
      <c r="Q15" s="139"/>
      <c r="R15" s="147" t="str">
        <f t="shared" si="4"/>
        <v>---</v>
      </c>
      <c r="S15" s="27"/>
    </row>
    <row r="16" spans="1:19" x14ac:dyDescent="0.2">
      <c r="A16" s="42"/>
      <c r="Q16" s="12"/>
      <c r="R16" s="12"/>
      <c r="S16" s="41"/>
    </row>
    <row r="17" spans="1:19" x14ac:dyDescent="0.2">
      <c r="A17" s="16">
        <v>30</v>
      </c>
      <c r="B17" s="17" t="s">
        <v>27</v>
      </c>
      <c r="C17" s="13"/>
      <c r="D17" s="13"/>
      <c r="E17" s="13"/>
      <c r="F17" s="13"/>
      <c r="G17" s="13"/>
      <c r="H17" s="13"/>
      <c r="I17" s="13"/>
      <c r="J17" s="13"/>
      <c r="K17" s="12">
        <f>SQRT(SUMSQ(C17:J17))</f>
        <v>0</v>
      </c>
      <c r="L17" s="205"/>
      <c r="M17" s="17" t="str">
        <f t="shared" ref="M17:M21" si="6">IF(L17="","TBD",IF(L17&gt;0,ROUND(TINV(0.0455,L17),2),"TBD"))</f>
        <v>TBD</v>
      </c>
      <c r="N17" s="17" t="str">
        <f t="shared" ref="N17:N21" si="7">IF(M17="TBD","TBD",IF(L17&lt;&gt;0,FIXED((K17*M17),2-1-INT(LOG10(ABS(K17*M17)))),"TBD"))</f>
        <v>TBD</v>
      </c>
      <c r="O17" s="13"/>
      <c r="P17" s="13"/>
      <c r="Q17" s="139"/>
      <c r="R17" s="147" t="str">
        <f t="shared" ref="R17:R21" si="8">IF(L17=0,"---",IF(Q17=0,"---",N17/(Q17)))</f>
        <v>---</v>
      </c>
      <c r="S17" s="27" t="s">
        <v>103</v>
      </c>
    </row>
    <row r="18" spans="1:19" x14ac:dyDescent="0.2">
      <c r="A18" s="16">
        <v>25</v>
      </c>
      <c r="B18" s="17" t="s">
        <v>27</v>
      </c>
      <c r="C18" s="13"/>
      <c r="D18" s="13"/>
      <c r="E18" s="13"/>
      <c r="F18" s="13"/>
      <c r="G18" s="13"/>
      <c r="H18" s="13"/>
      <c r="I18" s="13"/>
      <c r="J18" s="13"/>
      <c r="K18" s="12">
        <f>SQRT(SUMSQ(C18:J18))</f>
        <v>0</v>
      </c>
      <c r="L18" s="205"/>
      <c r="M18" s="17" t="str">
        <f t="shared" si="6"/>
        <v>TBD</v>
      </c>
      <c r="N18" s="17" t="str">
        <f t="shared" si="7"/>
        <v>TBD</v>
      </c>
      <c r="O18" s="13"/>
      <c r="P18" s="13"/>
      <c r="Q18" s="139"/>
      <c r="R18" s="147" t="str">
        <f t="shared" si="8"/>
        <v>---</v>
      </c>
      <c r="S18" s="27" t="s">
        <v>103</v>
      </c>
    </row>
    <row r="19" spans="1:19" x14ac:dyDescent="0.2">
      <c r="A19" s="16">
        <v>20</v>
      </c>
      <c r="B19" s="17" t="s">
        <v>27</v>
      </c>
      <c r="C19" s="13"/>
      <c r="D19" s="13"/>
      <c r="E19" s="13"/>
      <c r="F19" s="13"/>
      <c r="G19" s="13"/>
      <c r="H19" s="13"/>
      <c r="I19" s="13"/>
      <c r="J19" s="13"/>
      <c r="K19" s="12">
        <f>SQRT(SUMSQ(C19:J19))</f>
        <v>0</v>
      </c>
      <c r="L19" s="205"/>
      <c r="M19" s="17" t="str">
        <f t="shared" si="6"/>
        <v>TBD</v>
      </c>
      <c r="N19" s="17" t="str">
        <f t="shared" si="7"/>
        <v>TBD</v>
      </c>
      <c r="O19" s="13"/>
      <c r="P19" s="13"/>
      <c r="Q19" s="139"/>
      <c r="R19" s="147" t="str">
        <f t="shared" si="8"/>
        <v>---</v>
      </c>
      <c r="S19" s="27" t="s">
        <v>103</v>
      </c>
    </row>
    <row r="20" spans="1:19" x14ac:dyDescent="0.2">
      <c r="A20" s="16">
        <v>15</v>
      </c>
      <c r="B20" s="17" t="s">
        <v>27</v>
      </c>
      <c r="C20" s="13"/>
      <c r="D20" s="13"/>
      <c r="E20" s="13"/>
      <c r="F20" s="13"/>
      <c r="G20" s="13"/>
      <c r="H20" s="13"/>
      <c r="I20" s="13"/>
      <c r="J20" s="13"/>
      <c r="K20" s="12">
        <f>SQRT(SUMSQ(C20:J20))</f>
        <v>0</v>
      </c>
      <c r="L20" s="205"/>
      <c r="M20" s="17" t="str">
        <f t="shared" si="6"/>
        <v>TBD</v>
      </c>
      <c r="N20" s="17" t="str">
        <f t="shared" si="7"/>
        <v>TBD</v>
      </c>
      <c r="O20" s="13"/>
      <c r="P20" s="13"/>
      <c r="Q20" s="139"/>
      <c r="R20" s="147" t="str">
        <f t="shared" si="8"/>
        <v>---</v>
      </c>
      <c r="S20" s="27" t="s">
        <v>103</v>
      </c>
    </row>
    <row r="21" spans="1:19" x14ac:dyDescent="0.2">
      <c r="A21" s="16">
        <v>10</v>
      </c>
      <c r="B21" s="17" t="s">
        <v>27</v>
      </c>
      <c r="C21" s="13"/>
      <c r="D21" s="13"/>
      <c r="E21" s="13"/>
      <c r="F21" s="13"/>
      <c r="G21" s="13"/>
      <c r="H21" s="13"/>
      <c r="I21" s="13"/>
      <c r="J21" s="13"/>
      <c r="K21" s="12">
        <f>SQRT(SUMSQ(C21:J21))</f>
        <v>0</v>
      </c>
      <c r="L21" s="205"/>
      <c r="M21" s="17" t="str">
        <f t="shared" si="6"/>
        <v>TBD</v>
      </c>
      <c r="N21" s="17" t="str">
        <f t="shared" si="7"/>
        <v>TBD</v>
      </c>
      <c r="O21" s="13"/>
      <c r="P21" s="13"/>
      <c r="Q21" s="139"/>
      <c r="R21" s="147" t="str">
        <f t="shared" si="8"/>
        <v>---</v>
      </c>
      <c r="S21" s="27" t="s">
        <v>103</v>
      </c>
    </row>
    <row r="22" spans="1:19" x14ac:dyDescent="0.2">
      <c r="A22" s="42"/>
      <c r="Q22" s="12"/>
      <c r="R22" s="12"/>
      <c r="S22" s="41"/>
    </row>
    <row r="23" spans="1:19" x14ac:dyDescent="0.2">
      <c r="A23" s="16">
        <v>20</v>
      </c>
      <c r="B23" s="17" t="s">
        <v>29</v>
      </c>
      <c r="C23" s="13"/>
      <c r="D23" s="13"/>
      <c r="E23" s="13"/>
      <c r="F23" s="13"/>
      <c r="G23" s="13"/>
      <c r="H23" s="13"/>
      <c r="I23" s="13"/>
      <c r="J23" s="13"/>
      <c r="K23" s="12">
        <f>SQRT(SUMSQ(C23:J23))</f>
        <v>0</v>
      </c>
      <c r="L23" s="205"/>
      <c r="M23" s="17" t="str">
        <f t="shared" ref="M23:M29" si="9">IF(L23="","TBD",IF(L23&gt;0,ROUND(TINV(0.0455,L23),2),"TBD"))</f>
        <v>TBD</v>
      </c>
      <c r="N23" s="17" t="str">
        <f t="shared" ref="N23:N29" si="10">IF(M23="TBD","TBD",IF(L23&lt;&gt;0,FIXED((K23*M23),2-1-INT(LOG10(ABS(K23*M23)))),"TBD"))</f>
        <v>TBD</v>
      </c>
      <c r="O23" s="13"/>
      <c r="P23" s="13"/>
      <c r="Q23" s="139"/>
      <c r="R23" s="147" t="str">
        <f>IF(L23=0,"---",IF(Q23=0,"---",N23/(Q23/3)))</f>
        <v>---</v>
      </c>
      <c r="S23" s="27"/>
    </row>
    <row r="24" spans="1:19" x14ac:dyDescent="0.2">
      <c r="A24" s="16">
        <v>2</v>
      </c>
      <c r="B24" s="17" t="s">
        <v>29</v>
      </c>
      <c r="C24" s="13"/>
      <c r="D24" s="13"/>
      <c r="E24" s="13"/>
      <c r="F24" s="13"/>
      <c r="G24" s="13"/>
      <c r="H24" s="13"/>
      <c r="I24" s="13"/>
      <c r="J24" s="13"/>
      <c r="K24" s="12">
        <f>SQRT(SUMSQ(C24:J24))</f>
        <v>0</v>
      </c>
      <c r="L24" s="205"/>
      <c r="M24" s="17" t="str">
        <f t="shared" si="9"/>
        <v>TBD</v>
      </c>
      <c r="N24" s="17" t="str">
        <f t="shared" si="10"/>
        <v>TBD</v>
      </c>
      <c r="O24" s="13"/>
      <c r="P24" s="13"/>
      <c r="Q24" s="139"/>
      <c r="R24" s="147" t="str">
        <f t="shared" ref="R24:R29" si="11">IF(L24=0,"---",IF(Q24=0,"---",N24/(Q24/3)))</f>
        <v>---</v>
      </c>
      <c r="S24" s="27"/>
    </row>
    <row r="25" spans="1:19" x14ac:dyDescent="0.2">
      <c r="A25" s="16">
        <v>1</v>
      </c>
      <c r="B25" s="17" t="s">
        <v>29</v>
      </c>
      <c r="C25" s="13"/>
      <c r="D25" s="13"/>
      <c r="E25" s="13"/>
      <c r="F25" s="13"/>
      <c r="G25" s="13"/>
      <c r="H25" s="13"/>
      <c r="I25" s="13"/>
      <c r="J25" s="13"/>
      <c r="K25" s="12">
        <f>SQRT(SUMSQ(C25:J25))</f>
        <v>0</v>
      </c>
      <c r="L25" s="205"/>
      <c r="M25" s="17" t="str">
        <f t="shared" si="9"/>
        <v>TBD</v>
      </c>
      <c r="N25" s="17" t="str">
        <f t="shared" si="10"/>
        <v>TBD</v>
      </c>
      <c r="O25" s="13"/>
      <c r="P25" s="13"/>
      <c r="Q25" s="139"/>
      <c r="R25" s="147" t="str">
        <f t="shared" si="11"/>
        <v>---</v>
      </c>
      <c r="S25" s="27"/>
    </row>
    <row r="26" spans="1:19" x14ac:dyDescent="0.2">
      <c r="A26" s="16"/>
      <c r="B26" s="215"/>
      <c r="C26" s="193"/>
      <c r="D26" s="193"/>
      <c r="E26" s="193"/>
      <c r="F26" s="193"/>
      <c r="G26" s="193"/>
      <c r="H26" s="193"/>
      <c r="I26" s="193"/>
      <c r="J26" s="193"/>
      <c r="K26" s="152"/>
      <c r="L26" s="152"/>
      <c r="M26" s="215"/>
      <c r="N26" s="215"/>
      <c r="O26" s="193"/>
      <c r="P26" s="193"/>
      <c r="Q26" s="216"/>
      <c r="R26" s="147"/>
      <c r="S26" s="194"/>
    </row>
    <row r="27" spans="1:19" x14ac:dyDescent="0.2">
      <c r="A27" s="16">
        <v>1</v>
      </c>
      <c r="B27" s="17" t="s">
        <v>30</v>
      </c>
      <c r="C27" s="13"/>
      <c r="D27" s="13"/>
      <c r="E27" s="13"/>
      <c r="F27" s="13"/>
      <c r="G27" s="13"/>
      <c r="H27" s="13"/>
      <c r="I27" s="13"/>
      <c r="J27" s="13"/>
      <c r="K27" s="12">
        <f>SQRT(SUMSQ(C27:J27))</f>
        <v>0</v>
      </c>
      <c r="L27" s="205"/>
      <c r="M27" s="17" t="str">
        <f t="shared" si="9"/>
        <v>TBD</v>
      </c>
      <c r="N27" s="17" t="str">
        <f t="shared" si="10"/>
        <v>TBD</v>
      </c>
      <c r="O27" s="13"/>
      <c r="P27" s="13"/>
      <c r="Q27" s="139"/>
      <c r="R27" s="147" t="str">
        <f t="shared" si="11"/>
        <v>---</v>
      </c>
      <c r="S27" s="27"/>
    </row>
    <row r="28" spans="1:19" x14ac:dyDescent="0.2">
      <c r="A28" s="16">
        <v>1</v>
      </c>
      <c r="B28" s="17" t="s">
        <v>31</v>
      </c>
      <c r="C28" s="13"/>
      <c r="D28" s="13"/>
      <c r="E28" s="13"/>
      <c r="F28" s="13"/>
      <c r="G28" s="13"/>
      <c r="H28" s="13"/>
      <c r="I28" s="13"/>
      <c r="J28" s="13"/>
      <c r="K28" s="12">
        <f>SQRT(SUMSQ(C28:J28))</f>
        <v>0</v>
      </c>
      <c r="L28" s="205"/>
      <c r="M28" s="17" t="str">
        <f t="shared" si="9"/>
        <v>TBD</v>
      </c>
      <c r="N28" s="17" t="str">
        <f t="shared" si="10"/>
        <v>TBD</v>
      </c>
      <c r="O28" s="13"/>
      <c r="P28" s="13"/>
      <c r="Q28" s="139"/>
      <c r="R28" s="147" t="str">
        <f t="shared" si="11"/>
        <v>---</v>
      </c>
      <c r="S28" s="27"/>
    </row>
    <row r="29" spans="1:19" x14ac:dyDescent="0.2">
      <c r="A29" s="29" t="s">
        <v>13</v>
      </c>
      <c r="B29" s="17" t="s">
        <v>31</v>
      </c>
      <c r="C29" s="13"/>
      <c r="D29" s="13"/>
      <c r="E29" s="13"/>
      <c r="F29" s="13"/>
      <c r="G29" s="13"/>
      <c r="H29" s="13"/>
      <c r="I29" s="13"/>
      <c r="J29" s="13"/>
      <c r="K29" s="12">
        <f>SQRT(SUMSQ(C29:J29))</f>
        <v>0</v>
      </c>
      <c r="L29" s="205"/>
      <c r="M29" s="17" t="str">
        <f t="shared" si="9"/>
        <v>TBD</v>
      </c>
      <c r="N29" s="17" t="str">
        <f t="shared" si="10"/>
        <v>TBD</v>
      </c>
      <c r="O29" s="13"/>
      <c r="P29" s="13"/>
      <c r="Q29" s="139"/>
      <c r="R29" s="147" t="str">
        <f t="shared" si="11"/>
        <v>---</v>
      </c>
      <c r="S29" s="27"/>
    </row>
    <row r="30" spans="1:19" x14ac:dyDescent="0.2">
      <c r="A30" s="16"/>
      <c r="B30" s="17"/>
      <c r="C30" s="193"/>
      <c r="D30" s="193"/>
      <c r="E30" s="193"/>
      <c r="F30" s="193"/>
      <c r="G30" s="193"/>
      <c r="H30" s="193"/>
      <c r="I30" s="193"/>
      <c r="J30" s="193"/>
      <c r="K30" s="12"/>
      <c r="L30" s="12"/>
      <c r="M30" s="12"/>
      <c r="N30" s="12"/>
      <c r="O30" s="193"/>
      <c r="P30" s="193"/>
      <c r="Q30" s="216"/>
      <c r="R30" s="147"/>
      <c r="S30" s="194"/>
    </row>
    <row r="31" spans="1:19" ht="12.75" thickBot="1" x14ac:dyDescent="0.25">
      <c r="A31" s="35"/>
      <c r="B31" s="31"/>
      <c r="C31" s="38"/>
      <c r="D31" s="38"/>
      <c r="E31" s="38"/>
      <c r="F31" s="38"/>
      <c r="G31" s="38"/>
      <c r="H31" s="38"/>
      <c r="I31" s="38"/>
      <c r="J31" s="38"/>
      <c r="K31" s="33"/>
      <c r="L31" s="33"/>
      <c r="M31" s="33"/>
      <c r="N31" s="33"/>
      <c r="O31" s="38"/>
      <c r="P31" s="38"/>
      <c r="Q31" s="143"/>
      <c r="R31" s="149"/>
      <c r="S31" s="40"/>
    </row>
    <row r="32" spans="1:19" ht="12.75" thickTop="1" x14ac:dyDescent="0.2">
      <c r="P32" s="159"/>
      <c r="Q32" s="160"/>
      <c r="R32" s="161"/>
      <c r="S32" s="162"/>
    </row>
    <row r="33" spans="16:19" x14ac:dyDescent="0.2">
      <c r="P33" s="159"/>
      <c r="Q33" s="160"/>
      <c r="R33" s="161"/>
      <c r="S33" s="162"/>
    </row>
    <row r="34" spans="16:19" x14ac:dyDescent="0.2">
      <c r="P34" s="159"/>
      <c r="Q34" s="160"/>
      <c r="R34" s="161"/>
      <c r="S34" s="162"/>
    </row>
    <row r="35" spans="16:19" x14ac:dyDescent="0.2">
      <c r="P35" s="159"/>
      <c r="Q35" s="160"/>
      <c r="R35" s="161"/>
      <c r="S35" s="162"/>
    </row>
    <row r="36" spans="16:19" x14ac:dyDescent="0.2">
      <c r="P36" s="159"/>
      <c r="Q36" s="160"/>
      <c r="R36" s="161"/>
      <c r="S36" s="162"/>
    </row>
    <row r="37" spans="16:19" x14ac:dyDescent="0.2">
      <c r="P37" s="159"/>
      <c r="Q37" s="160"/>
      <c r="R37" s="161"/>
      <c r="S37" s="162"/>
    </row>
    <row r="38" spans="16:19" x14ac:dyDescent="0.2">
      <c r="P38" s="159"/>
      <c r="Q38" s="160"/>
      <c r="R38" s="161"/>
      <c r="S38" s="162"/>
    </row>
    <row r="39" spans="16:19" x14ac:dyDescent="0.2">
      <c r="Q39" s="160"/>
      <c r="R39" s="161"/>
    </row>
    <row r="40" spans="16:19" x14ac:dyDescent="0.2">
      <c r="Q40" s="160"/>
      <c r="R40" s="161"/>
    </row>
    <row r="41" spans="16:19" x14ac:dyDescent="0.2">
      <c r="Q41" s="160"/>
      <c r="R41" s="161"/>
    </row>
    <row r="42" spans="16:19" x14ac:dyDescent="0.2">
      <c r="Q42" s="160"/>
      <c r="R42" s="161"/>
    </row>
    <row r="43" spans="16:19" x14ac:dyDescent="0.2">
      <c r="Q43" s="159"/>
      <c r="R43" s="159"/>
    </row>
    <row r="44" spans="16:19" x14ac:dyDescent="0.2">
      <c r="Q44" s="160"/>
      <c r="R44" s="161"/>
    </row>
    <row r="45" spans="16:19" x14ac:dyDescent="0.2">
      <c r="Q45" s="160"/>
      <c r="R45" s="161"/>
    </row>
    <row r="46" spans="16:19" x14ac:dyDescent="0.2">
      <c r="Q46" s="160"/>
      <c r="R46" s="161"/>
    </row>
    <row r="47" spans="16:19" x14ac:dyDescent="0.2">
      <c r="Q47" s="160"/>
      <c r="R47" s="161"/>
    </row>
    <row r="48" spans="16:19" x14ac:dyDescent="0.2">
      <c r="Q48" s="160"/>
      <c r="R48" s="161"/>
    </row>
    <row r="49" spans="17:18" x14ac:dyDescent="0.2">
      <c r="Q49" s="160"/>
      <c r="R49" s="161"/>
    </row>
    <row r="50" spans="17:18" x14ac:dyDescent="0.2">
      <c r="Q50" s="160"/>
      <c r="R50" s="161"/>
    </row>
    <row r="51" spans="17:18" x14ac:dyDescent="0.2">
      <c r="Q51" s="160"/>
      <c r="R51" s="161"/>
    </row>
    <row r="52" spans="17:18" x14ac:dyDescent="0.2">
      <c r="Q52" s="160"/>
      <c r="R52" s="161"/>
    </row>
    <row r="53" spans="17:18" x14ac:dyDescent="0.2">
      <c r="Q53" s="160"/>
      <c r="R53" s="161"/>
    </row>
    <row r="54" spans="17:18" x14ac:dyDescent="0.2">
      <c r="Q54" s="160"/>
      <c r="R54" s="161"/>
    </row>
    <row r="55" spans="17:18" x14ac:dyDescent="0.2">
      <c r="Q55" s="160"/>
      <c r="R55" s="161"/>
    </row>
    <row r="56" spans="17:18" x14ac:dyDescent="0.2">
      <c r="Q56" s="160"/>
      <c r="R56" s="161"/>
    </row>
    <row r="57" spans="17:18" x14ac:dyDescent="0.2">
      <c r="Q57" s="160"/>
      <c r="R57" s="161"/>
    </row>
    <row r="58" spans="17:18" x14ac:dyDescent="0.2">
      <c r="Q58" s="160"/>
      <c r="R58" s="161"/>
    </row>
    <row r="59" spans="17:18" x14ac:dyDescent="0.2">
      <c r="Q59" s="160"/>
      <c r="R59" s="161"/>
    </row>
    <row r="60" spans="17:18" x14ac:dyDescent="0.2">
      <c r="Q60" s="160"/>
      <c r="R60" s="161"/>
    </row>
    <row r="61" spans="17:18" x14ac:dyDescent="0.2">
      <c r="Q61" s="159"/>
      <c r="R61" s="159"/>
    </row>
  </sheetData>
  <phoneticPr fontId="2" type="noConversion"/>
  <conditionalFormatting sqref="R6">
    <cfRule type="cellIs" dxfId="25" priority="7" stopIfTrue="1" operator="greaterThan">
      <formula>1</formula>
    </cfRule>
  </conditionalFormatting>
  <conditionalFormatting sqref="R7:R15">
    <cfRule type="cellIs" dxfId="24" priority="3" stopIfTrue="1" operator="greaterThan">
      <formula>1</formula>
    </cfRule>
  </conditionalFormatting>
  <conditionalFormatting sqref="R17:R21">
    <cfRule type="cellIs" dxfId="23" priority="2" stopIfTrue="1" operator="greaterThan">
      <formula>1</formula>
    </cfRule>
  </conditionalFormatting>
  <conditionalFormatting sqref="R23:R29">
    <cfRule type="cellIs" dxfId="22" priority="1" stopIfTrue="1" operator="greaterThan">
      <formula>1</formula>
    </cfRule>
  </conditionalFormatting>
  <hyperlinks>
    <hyperlink ref="K1" location="'Laboratory Scope'!A1" display="Back to Lab Scope" xr:uid="{00000000-0004-0000-0D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64"/>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42578125" style="1" customWidth="1"/>
    <col min="11" max="12" width="7.7109375" style="1" customWidth="1"/>
    <col min="13" max="13" width="5.85546875" style="1" customWidth="1"/>
    <col min="14" max="14" width="9.140625" style="1"/>
    <col min="15" max="15" width="5.85546875" style="1" bestFit="1" customWidth="1"/>
    <col min="16" max="16" width="9" style="1" bestFit="1" customWidth="1"/>
    <col min="17" max="17" width="9.140625" style="1" customWidth="1"/>
    <col min="18" max="18" width="8.7109375" style="1" customWidth="1"/>
    <col min="19" max="19" width="27.140625" style="2" customWidth="1"/>
    <col min="20" max="16384" width="9.140625" style="1"/>
  </cols>
  <sheetData>
    <row r="1" spans="1:19" ht="13.5" thickTop="1" x14ac:dyDescent="0.2">
      <c r="A1" s="4" t="s">
        <v>0</v>
      </c>
      <c r="B1" s="5"/>
      <c r="C1" s="6"/>
      <c r="D1" s="7" t="s">
        <v>9</v>
      </c>
      <c r="E1" s="7"/>
      <c r="F1" s="7"/>
      <c r="G1" s="7"/>
      <c r="H1" s="6"/>
      <c r="I1" s="7" t="s">
        <v>2</v>
      </c>
      <c r="J1" s="6"/>
      <c r="K1" s="349" t="s">
        <v>405</v>
      </c>
      <c r="L1" s="8"/>
      <c r="M1" s="6"/>
      <c r="N1" s="6"/>
      <c r="O1" s="6"/>
      <c r="P1" s="6"/>
      <c r="Q1" s="136"/>
      <c r="R1" s="136"/>
      <c r="S1" s="9"/>
    </row>
    <row r="2" spans="1:19" ht="12.75" x14ac:dyDescent="0.2">
      <c r="A2" s="10" t="s">
        <v>1</v>
      </c>
      <c r="B2" s="11"/>
      <c r="C2" s="12"/>
      <c r="D2" s="13">
        <v>19</v>
      </c>
      <c r="E2" s="13"/>
      <c r="F2" s="13"/>
      <c r="G2" s="13"/>
      <c r="H2" s="12"/>
      <c r="I2" s="13" t="s">
        <v>322</v>
      </c>
      <c r="J2" s="12"/>
      <c r="K2" s="14"/>
      <c r="L2" s="14"/>
      <c r="M2" s="12"/>
      <c r="N2" s="12"/>
      <c r="O2" s="12"/>
      <c r="P2" s="12"/>
      <c r="Q2" s="137"/>
      <c r="R2" s="137"/>
      <c r="S2" s="15"/>
    </row>
    <row r="3" spans="1:19" x14ac:dyDescent="0.2">
      <c r="A3" s="16"/>
      <c r="B3" s="17"/>
      <c r="C3" s="12"/>
      <c r="D3" s="18" t="s">
        <v>23</v>
      </c>
      <c r="E3" s="18"/>
      <c r="F3" s="18"/>
      <c r="G3" s="18"/>
      <c r="H3" s="12"/>
      <c r="I3" s="12"/>
      <c r="J3" s="12"/>
      <c r="K3" s="12"/>
      <c r="L3" s="12"/>
      <c r="M3" s="12"/>
      <c r="N3" s="12"/>
      <c r="O3" s="12"/>
      <c r="P3" s="142" t="s">
        <v>265</v>
      </c>
      <c r="Q3" s="191" t="s">
        <v>277</v>
      </c>
      <c r="R3" s="137"/>
      <c r="S3" s="15"/>
    </row>
    <row r="4" spans="1:19" x14ac:dyDescent="0.2">
      <c r="A4" s="16"/>
      <c r="B4" s="17"/>
      <c r="C4" s="12"/>
      <c r="D4" s="13"/>
      <c r="E4" s="13"/>
      <c r="F4" s="13"/>
      <c r="G4" s="13"/>
      <c r="H4" s="13"/>
      <c r="I4" s="13"/>
      <c r="J4" s="13"/>
      <c r="K4" s="12"/>
      <c r="L4" s="12"/>
      <c r="M4" s="12"/>
      <c r="N4" s="12"/>
      <c r="O4" s="12"/>
      <c r="P4" s="12"/>
      <c r="Q4" s="137"/>
      <c r="R4" s="137"/>
      <c r="S4" s="15"/>
    </row>
    <row r="5" spans="1:19" ht="14.25" thickBot="1" x14ac:dyDescent="0.3">
      <c r="A5" s="19" t="s">
        <v>3</v>
      </c>
      <c r="B5" s="20" t="s">
        <v>4</v>
      </c>
      <c r="C5" s="21" t="s">
        <v>19</v>
      </c>
      <c r="D5" s="21" t="s">
        <v>20</v>
      </c>
      <c r="E5" s="21" t="s">
        <v>21</v>
      </c>
      <c r="F5" s="21" t="s">
        <v>21</v>
      </c>
      <c r="G5" s="21" t="s">
        <v>21</v>
      </c>
      <c r="H5" s="21" t="s">
        <v>21</v>
      </c>
      <c r="I5" s="21" t="s">
        <v>21</v>
      </c>
      <c r="J5" s="21" t="s">
        <v>21</v>
      </c>
      <c r="K5" s="21" t="s">
        <v>22</v>
      </c>
      <c r="L5" s="204" t="s">
        <v>287</v>
      </c>
      <c r="M5" s="21" t="s">
        <v>5</v>
      </c>
      <c r="N5" s="21" t="s">
        <v>6</v>
      </c>
      <c r="O5" s="21" t="s">
        <v>4</v>
      </c>
      <c r="P5" s="21" t="s">
        <v>28</v>
      </c>
      <c r="Q5" s="138" t="s">
        <v>263</v>
      </c>
      <c r="R5" s="146" t="s">
        <v>264</v>
      </c>
      <c r="S5" s="22" t="s">
        <v>11</v>
      </c>
    </row>
    <row r="6" spans="1:19" ht="12.75" thickTop="1" x14ac:dyDescent="0.2">
      <c r="A6" s="16">
        <v>5000</v>
      </c>
      <c r="B6" s="17" t="s">
        <v>27</v>
      </c>
      <c r="C6" s="13"/>
      <c r="D6" s="13"/>
      <c r="E6" s="13"/>
      <c r="F6" s="13"/>
      <c r="G6" s="13"/>
      <c r="H6" s="13"/>
      <c r="I6" s="13"/>
      <c r="J6" s="13"/>
      <c r="K6" s="12">
        <f>SQRT(SUMSQ(C6:J6))</f>
        <v>0</v>
      </c>
      <c r="L6" s="205"/>
      <c r="M6" s="17" t="str">
        <f t="shared" ref="M6:M15" si="0">IF(L6="","TBD",IF(L6&gt;0,ROUND(TINV(0.0455,L6),2),"TBD"))</f>
        <v>TBD</v>
      </c>
      <c r="N6" s="17" t="str">
        <f t="shared" ref="N6:N15" si="1">IF(M6="TBD","TBD",IF(L6&lt;&gt;0,FIXED((K6*M6),2-1-INT(LOG10(ABS(K6*M6)))),"TBD"))</f>
        <v>TBD</v>
      </c>
      <c r="O6" s="13"/>
      <c r="P6" s="13"/>
      <c r="Q6" s="139"/>
      <c r="R6" s="147" t="str">
        <f>IF(L6=0,"---",IF(Q6=0,"---",N6/(Q6)))</f>
        <v>---</v>
      </c>
      <c r="S6" s="27"/>
    </row>
    <row r="7" spans="1:19" x14ac:dyDescent="0.2">
      <c r="A7" s="16">
        <v>3000</v>
      </c>
      <c r="B7" s="17" t="s">
        <v>27</v>
      </c>
      <c r="C7" s="13"/>
      <c r="D7" s="13"/>
      <c r="E7" s="13"/>
      <c r="F7" s="13"/>
      <c r="G7" s="13"/>
      <c r="H7" s="13"/>
      <c r="I7" s="13"/>
      <c r="J7" s="13"/>
      <c r="K7" s="12">
        <f>SQRT(SUMSQ(C7:J7))</f>
        <v>0</v>
      </c>
      <c r="L7" s="205"/>
      <c r="M7" s="17" t="str">
        <f t="shared" si="0"/>
        <v>TBD</v>
      </c>
      <c r="N7" s="17" t="str">
        <f t="shared" si="1"/>
        <v>TBD</v>
      </c>
      <c r="O7" s="13"/>
      <c r="P7" s="13"/>
      <c r="Q7" s="139"/>
      <c r="R7" s="147" t="str">
        <f t="shared" ref="R7:R22" si="2">IF(L7=0,"---",IF(Q7=0,"---",N7/(Q7)))</f>
        <v>---</v>
      </c>
      <c r="S7" s="27"/>
    </row>
    <row r="8" spans="1:19" x14ac:dyDescent="0.2">
      <c r="A8" s="16">
        <v>2000</v>
      </c>
      <c r="B8" s="17" t="s">
        <v>27</v>
      </c>
      <c r="C8" s="13"/>
      <c r="D8" s="13"/>
      <c r="E8" s="13"/>
      <c r="F8" s="13"/>
      <c r="G8" s="13"/>
      <c r="H8" s="13"/>
      <c r="I8" s="13"/>
      <c r="J8" s="13"/>
      <c r="K8" s="12">
        <f>SQRT(SUMSQ(C8:J8))</f>
        <v>0</v>
      </c>
      <c r="L8" s="205"/>
      <c r="M8" s="17" t="str">
        <f t="shared" si="0"/>
        <v>TBD</v>
      </c>
      <c r="N8" s="17" t="str">
        <f t="shared" si="1"/>
        <v>TBD</v>
      </c>
      <c r="O8" s="13"/>
      <c r="P8" s="13"/>
      <c r="Q8" s="139"/>
      <c r="R8" s="147" t="str">
        <f t="shared" si="2"/>
        <v>---</v>
      </c>
      <c r="S8" s="27"/>
    </row>
    <row r="9" spans="1:19" x14ac:dyDescent="0.2">
      <c r="A9" s="16">
        <v>1500</v>
      </c>
      <c r="B9" s="17" t="s">
        <v>27</v>
      </c>
      <c r="C9" s="13"/>
      <c r="D9" s="13"/>
      <c r="E9" s="13"/>
      <c r="F9" s="13"/>
      <c r="G9" s="13"/>
      <c r="H9" s="13"/>
      <c r="I9" s="13"/>
      <c r="J9" s="13"/>
      <c r="K9" s="12">
        <f>SQRT(SUMSQ(C9:J9))</f>
        <v>0</v>
      </c>
      <c r="L9" s="205"/>
      <c r="M9" s="17" t="str">
        <f t="shared" si="0"/>
        <v>TBD</v>
      </c>
      <c r="N9" s="17" t="str">
        <f t="shared" si="1"/>
        <v>TBD</v>
      </c>
      <c r="O9" s="13"/>
      <c r="P9" s="13"/>
      <c r="Q9" s="139"/>
      <c r="R9" s="147" t="str">
        <f t="shared" si="2"/>
        <v>---</v>
      </c>
      <c r="S9" s="27"/>
    </row>
    <row r="10" spans="1:19" x14ac:dyDescent="0.2">
      <c r="A10" s="16">
        <v>1000</v>
      </c>
      <c r="B10" s="17" t="s">
        <v>27</v>
      </c>
      <c r="C10" s="13"/>
      <c r="D10" s="13"/>
      <c r="E10" s="13"/>
      <c r="F10" s="13"/>
      <c r="G10" s="13"/>
      <c r="H10" s="13"/>
      <c r="I10" s="13"/>
      <c r="J10" s="13"/>
      <c r="K10" s="12">
        <f>SQRT(SUMSQ(C10:J10))</f>
        <v>0</v>
      </c>
      <c r="L10" s="205"/>
      <c r="M10" s="17" t="str">
        <f t="shared" si="0"/>
        <v>TBD</v>
      </c>
      <c r="N10" s="17" t="str">
        <f t="shared" si="1"/>
        <v>TBD</v>
      </c>
      <c r="O10" s="13"/>
      <c r="P10" s="13"/>
      <c r="Q10" s="139"/>
      <c r="R10" s="147" t="str">
        <f t="shared" si="2"/>
        <v>---</v>
      </c>
      <c r="S10" s="27"/>
    </row>
    <row r="11" spans="1:19" x14ac:dyDescent="0.2">
      <c r="A11" s="16"/>
      <c r="B11" s="17"/>
      <c r="C11" s="12"/>
      <c r="D11" s="12"/>
      <c r="E11" s="12"/>
      <c r="F11" s="12"/>
      <c r="G11" s="12"/>
      <c r="H11" s="12"/>
      <c r="I11" s="12"/>
      <c r="J11" s="12"/>
      <c r="K11" s="12"/>
      <c r="L11" s="12"/>
      <c r="M11" s="17"/>
      <c r="N11" s="17"/>
      <c r="O11" s="12"/>
      <c r="P11" s="12"/>
      <c r="Q11" s="12"/>
      <c r="R11" s="147"/>
      <c r="S11" s="15"/>
    </row>
    <row r="12" spans="1:19" x14ac:dyDescent="0.2">
      <c r="A12" s="16">
        <v>500</v>
      </c>
      <c r="B12" s="17" t="s">
        <v>27</v>
      </c>
      <c r="C12" s="13"/>
      <c r="D12" s="13"/>
      <c r="E12" s="13"/>
      <c r="F12" s="13"/>
      <c r="G12" s="13"/>
      <c r="H12" s="13"/>
      <c r="I12" s="13"/>
      <c r="J12" s="13"/>
      <c r="K12" s="12">
        <f>SQRT(SUMSQ(C12:J12))</f>
        <v>0</v>
      </c>
      <c r="L12" s="205"/>
      <c r="M12" s="17" t="str">
        <f t="shared" si="0"/>
        <v>TBD</v>
      </c>
      <c r="N12" s="17" t="str">
        <f t="shared" si="1"/>
        <v>TBD</v>
      </c>
      <c r="O12" s="13"/>
      <c r="P12" s="13"/>
      <c r="Q12" s="139"/>
      <c r="R12" s="147" t="str">
        <f t="shared" si="2"/>
        <v>---</v>
      </c>
      <c r="S12" s="27"/>
    </row>
    <row r="13" spans="1:19" x14ac:dyDescent="0.2">
      <c r="A13" s="16">
        <v>300</v>
      </c>
      <c r="B13" s="17" t="s">
        <v>27</v>
      </c>
      <c r="C13" s="13"/>
      <c r="D13" s="13"/>
      <c r="E13" s="13"/>
      <c r="F13" s="13"/>
      <c r="G13" s="13"/>
      <c r="H13" s="13"/>
      <c r="I13" s="13"/>
      <c r="J13" s="13"/>
      <c r="K13" s="12">
        <f>SQRT(SUMSQ(C13:J13))</f>
        <v>0</v>
      </c>
      <c r="L13" s="205"/>
      <c r="M13" s="17" t="str">
        <f t="shared" si="0"/>
        <v>TBD</v>
      </c>
      <c r="N13" s="17" t="str">
        <f t="shared" si="1"/>
        <v>TBD</v>
      </c>
      <c r="O13" s="13"/>
      <c r="P13" s="13"/>
      <c r="Q13" s="139"/>
      <c r="R13" s="147" t="str">
        <f t="shared" si="2"/>
        <v>---</v>
      </c>
      <c r="S13" s="27"/>
    </row>
    <row r="14" spans="1:19" x14ac:dyDescent="0.2">
      <c r="A14" s="16">
        <v>200</v>
      </c>
      <c r="B14" s="17" t="s">
        <v>27</v>
      </c>
      <c r="C14" s="13"/>
      <c r="D14" s="13"/>
      <c r="E14" s="13"/>
      <c r="F14" s="13"/>
      <c r="G14" s="13"/>
      <c r="H14" s="13"/>
      <c r="I14" s="13"/>
      <c r="J14" s="13"/>
      <c r="K14" s="12">
        <f>SQRT(SUMSQ(C14:J14))</f>
        <v>0</v>
      </c>
      <c r="L14" s="205"/>
      <c r="M14" s="17" t="str">
        <f t="shared" si="0"/>
        <v>TBD</v>
      </c>
      <c r="N14" s="17" t="str">
        <f t="shared" si="1"/>
        <v>TBD</v>
      </c>
      <c r="O14" s="13"/>
      <c r="P14" s="13"/>
      <c r="Q14" s="139"/>
      <c r="R14" s="147" t="str">
        <f t="shared" si="2"/>
        <v>---</v>
      </c>
      <c r="S14" s="27"/>
    </row>
    <row r="15" spans="1:19" x14ac:dyDescent="0.2">
      <c r="A15" s="16">
        <v>100</v>
      </c>
      <c r="B15" s="17" t="s">
        <v>27</v>
      </c>
      <c r="C15" s="13"/>
      <c r="D15" s="13"/>
      <c r="E15" s="13"/>
      <c r="F15" s="13"/>
      <c r="G15" s="13"/>
      <c r="H15" s="13"/>
      <c r="I15" s="13"/>
      <c r="J15" s="13"/>
      <c r="K15" s="12">
        <f>SQRT(SUMSQ(C15:J15))</f>
        <v>0</v>
      </c>
      <c r="L15" s="205"/>
      <c r="M15" s="17" t="str">
        <f t="shared" si="0"/>
        <v>TBD</v>
      </c>
      <c r="N15" s="17" t="str">
        <f t="shared" si="1"/>
        <v>TBD</v>
      </c>
      <c r="O15" s="13"/>
      <c r="P15" s="13"/>
      <c r="Q15" s="139"/>
      <c r="R15" s="147" t="str">
        <f t="shared" si="2"/>
        <v>---</v>
      </c>
      <c r="S15" s="27"/>
    </row>
    <row r="16" spans="1:19" x14ac:dyDescent="0.2">
      <c r="A16" s="16"/>
      <c r="B16" s="17"/>
      <c r="C16" s="12"/>
      <c r="D16" s="12"/>
      <c r="E16" s="12"/>
      <c r="F16" s="12"/>
      <c r="G16" s="12"/>
      <c r="H16" s="12"/>
      <c r="I16" s="12"/>
      <c r="J16" s="12"/>
      <c r="K16" s="12"/>
      <c r="O16" s="12"/>
      <c r="P16" s="12"/>
      <c r="Q16" s="12"/>
      <c r="R16" s="12"/>
      <c r="S16" s="15"/>
    </row>
    <row r="17" spans="1:19" x14ac:dyDescent="0.2">
      <c r="A17" s="16">
        <v>50</v>
      </c>
      <c r="B17" s="17" t="s">
        <v>27</v>
      </c>
      <c r="C17" s="13"/>
      <c r="D17" s="13"/>
      <c r="E17" s="13"/>
      <c r="F17" s="13"/>
      <c r="G17" s="13"/>
      <c r="H17" s="13"/>
      <c r="I17" s="13"/>
      <c r="J17" s="13"/>
      <c r="K17" s="12">
        <f t="shared" ref="K17:K22" si="3">SQRT(SUMSQ(C17:J17))</f>
        <v>0</v>
      </c>
      <c r="L17" s="205"/>
      <c r="M17" s="17" t="str">
        <f t="shared" ref="M17:M22" si="4">IF(L17="","TBD",IF(L17&gt;0,ROUND(TINV(0.0455,L17),2),"TBD"))</f>
        <v>TBD</v>
      </c>
      <c r="N17" s="17" t="str">
        <f t="shared" ref="N17:N22" si="5">IF(M17="TBD","TBD",IF(L17&lt;&gt;0,FIXED((K17*M17),2-1-INT(LOG10(ABS(K17*M17)))),"TBD"))</f>
        <v>TBD</v>
      </c>
      <c r="O17" s="13"/>
      <c r="P17" s="13"/>
      <c r="Q17" s="13"/>
      <c r="R17" s="147" t="str">
        <f t="shared" si="2"/>
        <v>---</v>
      </c>
      <c r="S17" s="27"/>
    </row>
    <row r="18" spans="1:19" x14ac:dyDescent="0.2">
      <c r="A18" s="16">
        <v>30</v>
      </c>
      <c r="B18" s="17" t="s">
        <v>27</v>
      </c>
      <c r="C18" s="13"/>
      <c r="D18" s="13"/>
      <c r="E18" s="13"/>
      <c r="F18" s="13"/>
      <c r="G18" s="13"/>
      <c r="H18" s="13"/>
      <c r="I18" s="13"/>
      <c r="J18" s="13"/>
      <c r="K18" s="12">
        <f t="shared" si="3"/>
        <v>0</v>
      </c>
      <c r="L18" s="205"/>
      <c r="M18" s="17" t="str">
        <f t="shared" si="4"/>
        <v>TBD</v>
      </c>
      <c r="N18" s="17" t="str">
        <f t="shared" si="5"/>
        <v>TBD</v>
      </c>
      <c r="O18" s="13"/>
      <c r="P18" s="13"/>
      <c r="Q18" s="139"/>
      <c r="R18" s="147" t="str">
        <f t="shared" si="2"/>
        <v>---</v>
      </c>
      <c r="S18" s="27"/>
    </row>
    <row r="19" spans="1:19" x14ac:dyDescent="0.2">
      <c r="A19" s="16">
        <v>25</v>
      </c>
      <c r="B19" s="17" t="s">
        <v>27</v>
      </c>
      <c r="C19" s="13"/>
      <c r="D19" s="13"/>
      <c r="E19" s="13"/>
      <c r="F19" s="13"/>
      <c r="G19" s="13"/>
      <c r="H19" s="13"/>
      <c r="I19" s="13"/>
      <c r="J19" s="13"/>
      <c r="K19" s="12">
        <f t="shared" si="3"/>
        <v>0</v>
      </c>
      <c r="L19" s="205"/>
      <c r="M19" s="17" t="str">
        <f t="shared" si="4"/>
        <v>TBD</v>
      </c>
      <c r="N19" s="17" t="str">
        <f t="shared" si="5"/>
        <v>TBD</v>
      </c>
      <c r="O19" s="13"/>
      <c r="P19" s="13"/>
      <c r="Q19" s="139"/>
      <c r="R19" s="147" t="str">
        <f t="shared" si="2"/>
        <v>---</v>
      </c>
      <c r="S19" s="27"/>
    </row>
    <row r="20" spans="1:19" x14ac:dyDescent="0.2">
      <c r="A20" s="16">
        <v>20</v>
      </c>
      <c r="B20" s="17" t="s">
        <v>27</v>
      </c>
      <c r="C20" s="13"/>
      <c r="D20" s="13"/>
      <c r="E20" s="13"/>
      <c r="F20" s="13"/>
      <c r="G20" s="13"/>
      <c r="H20" s="13"/>
      <c r="I20" s="13"/>
      <c r="J20" s="13"/>
      <c r="K20" s="12">
        <f t="shared" si="3"/>
        <v>0</v>
      </c>
      <c r="L20" s="205"/>
      <c r="M20" s="17" t="str">
        <f t="shared" si="4"/>
        <v>TBD</v>
      </c>
      <c r="N20" s="17" t="str">
        <f t="shared" si="5"/>
        <v>TBD</v>
      </c>
      <c r="O20" s="13"/>
      <c r="P20" s="13"/>
      <c r="Q20" s="139"/>
      <c r="R20" s="147" t="str">
        <f t="shared" si="2"/>
        <v>---</v>
      </c>
      <c r="S20" s="27"/>
    </row>
    <row r="21" spans="1:19" x14ac:dyDescent="0.2">
      <c r="A21" s="16">
        <v>10</v>
      </c>
      <c r="B21" s="17" t="s">
        <v>27</v>
      </c>
      <c r="C21" s="13"/>
      <c r="D21" s="13"/>
      <c r="E21" s="13"/>
      <c r="F21" s="13"/>
      <c r="G21" s="13"/>
      <c r="H21" s="13"/>
      <c r="I21" s="13"/>
      <c r="J21" s="13"/>
      <c r="K21" s="12">
        <f t="shared" si="3"/>
        <v>0</v>
      </c>
      <c r="L21" s="205"/>
      <c r="M21" s="17" t="str">
        <f t="shared" si="4"/>
        <v>TBD</v>
      </c>
      <c r="N21" s="17" t="str">
        <f t="shared" si="5"/>
        <v>TBD</v>
      </c>
      <c r="O21" s="13"/>
      <c r="P21" s="13"/>
      <c r="Q21" s="139"/>
      <c r="R21" s="147" t="str">
        <f t="shared" si="2"/>
        <v>---</v>
      </c>
      <c r="S21" s="27"/>
    </row>
    <row r="22" spans="1:19" x14ac:dyDescent="0.2">
      <c r="A22" s="16">
        <v>5</v>
      </c>
      <c r="B22" s="17" t="s">
        <v>27</v>
      </c>
      <c r="C22" s="13"/>
      <c r="D22" s="13"/>
      <c r="E22" s="13"/>
      <c r="F22" s="13"/>
      <c r="G22" s="13"/>
      <c r="H22" s="13"/>
      <c r="I22" s="13"/>
      <c r="J22" s="13"/>
      <c r="K22" s="12">
        <f t="shared" si="3"/>
        <v>0</v>
      </c>
      <c r="L22" s="205"/>
      <c r="M22" s="17" t="str">
        <f t="shared" si="4"/>
        <v>TBD</v>
      </c>
      <c r="N22" s="17" t="str">
        <f t="shared" si="5"/>
        <v>TBD</v>
      </c>
      <c r="O22" s="13"/>
      <c r="P22" s="13"/>
      <c r="Q22" s="139"/>
      <c r="R22" s="147" t="str">
        <f t="shared" si="2"/>
        <v>---</v>
      </c>
      <c r="S22" s="27"/>
    </row>
    <row r="23" spans="1:19" x14ac:dyDescent="0.2">
      <c r="A23" s="16"/>
      <c r="B23" s="17"/>
      <c r="C23" s="12"/>
      <c r="D23" s="12"/>
      <c r="E23" s="12"/>
      <c r="F23" s="12"/>
      <c r="G23" s="12"/>
      <c r="H23" s="12"/>
      <c r="I23" s="12"/>
      <c r="J23" s="12"/>
      <c r="K23" s="12"/>
      <c r="L23" s="12"/>
      <c r="M23" s="17"/>
      <c r="N23" s="17"/>
      <c r="O23" s="12"/>
      <c r="P23" s="12"/>
      <c r="Q23" s="12"/>
      <c r="R23" s="12"/>
      <c r="S23" s="15"/>
    </row>
    <row r="24" spans="1:19" x14ac:dyDescent="0.2">
      <c r="A24" s="16">
        <v>1</v>
      </c>
      <c r="B24" s="17" t="s">
        <v>27</v>
      </c>
      <c r="C24" s="13"/>
      <c r="D24" s="13"/>
      <c r="E24" s="13"/>
      <c r="F24" s="13"/>
      <c r="G24" s="13"/>
      <c r="H24" s="13"/>
      <c r="I24" s="13"/>
      <c r="J24" s="13"/>
      <c r="K24" s="12">
        <f>SQRT(SUMSQ(C24:J24))</f>
        <v>0</v>
      </c>
      <c r="L24" s="205"/>
      <c r="M24" s="17" t="str">
        <f t="shared" ref="M24:M29" si="6">IF(L24="","TBD",IF(L24&gt;0,ROUND(TINV(0.0455,L24),2),"TBD"))</f>
        <v>TBD</v>
      </c>
      <c r="N24" s="17" t="str">
        <f t="shared" ref="N24:N29" si="7">IF(M24="TBD","TBD",IF(L24&lt;&gt;0,FIXED((K24*M24),2-1-INT(LOG10(ABS(K24*M24)))),"TBD"))</f>
        <v>TBD</v>
      </c>
      <c r="O24" s="13"/>
      <c r="P24" s="13"/>
      <c r="Q24" s="139"/>
      <c r="R24" s="147" t="str">
        <f>IF(L24=0,"---",IF(Q24=0,"---",N24/(Q24/3)))</f>
        <v>---</v>
      </c>
      <c r="S24" s="27"/>
    </row>
    <row r="25" spans="1:19" x14ac:dyDescent="0.2">
      <c r="A25" s="16"/>
      <c r="B25" s="17"/>
      <c r="C25" s="13"/>
      <c r="D25" s="13"/>
      <c r="E25" s="13"/>
      <c r="F25" s="13"/>
      <c r="G25" s="13"/>
      <c r="H25" s="13"/>
      <c r="I25" s="13"/>
      <c r="J25" s="13"/>
      <c r="K25" s="12"/>
      <c r="L25" s="205"/>
      <c r="M25" s="17" t="str">
        <f t="shared" si="6"/>
        <v>TBD</v>
      </c>
      <c r="N25" s="17" t="str">
        <f t="shared" si="7"/>
        <v>TBD</v>
      </c>
      <c r="O25" s="13"/>
      <c r="P25" s="13"/>
      <c r="Q25" s="139"/>
      <c r="R25" s="147" t="str">
        <f t="shared" ref="R25:R26" si="8">IF(L25=0,"---",IF(Q25=0,"---",N25/(Q25/3)))</f>
        <v>---</v>
      </c>
      <c r="S25" s="27"/>
    </row>
    <row r="26" spans="1:19" x14ac:dyDescent="0.2">
      <c r="A26" s="16">
        <v>20</v>
      </c>
      <c r="B26" s="17" t="s">
        <v>29</v>
      </c>
      <c r="C26" s="13"/>
      <c r="D26" s="13"/>
      <c r="E26" s="13"/>
      <c r="F26" s="13"/>
      <c r="G26" s="13"/>
      <c r="H26" s="13"/>
      <c r="I26" s="13"/>
      <c r="J26" s="13"/>
      <c r="K26" s="12">
        <f t="shared" ref="K26:K32" si="9">SQRT(SUMSQ(C26:J26))</f>
        <v>0</v>
      </c>
      <c r="L26" s="205"/>
      <c r="M26" s="17" t="str">
        <f t="shared" si="6"/>
        <v>TBD</v>
      </c>
      <c r="N26" s="17" t="str">
        <f t="shared" si="7"/>
        <v>TBD</v>
      </c>
      <c r="O26" s="13"/>
      <c r="P26" s="13"/>
      <c r="Q26" s="139"/>
      <c r="R26" s="147" t="str">
        <f t="shared" si="8"/>
        <v>---</v>
      </c>
      <c r="S26" s="27"/>
    </row>
    <row r="27" spans="1:19" x14ac:dyDescent="0.2">
      <c r="A27" s="16">
        <v>2</v>
      </c>
      <c r="B27" s="17" t="s">
        <v>29</v>
      </c>
      <c r="C27" s="13"/>
      <c r="D27" s="13"/>
      <c r="E27" s="13"/>
      <c r="F27" s="13"/>
      <c r="G27" s="13"/>
      <c r="H27" s="13"/>
      <c r="I27" s="13"/>
      <c r="J27" s="13"/>
      <c r="K27" s="12">
        <f t="shared" si="9"/>
        <v>0</v>
      </c>
      <c r="L27" s="205"/>
      <c r="M27" s="17" t="str">
        <f t="shared" si="6"/>
        <v>TBD</v>
      </c>
      <c r="N27" s="17" t="str">
        <f t="shared" si="7"/>
        <v>TBD</v>
      </c>
      <c r="O27" s="13"/>
      <c r="P27" s="13"/>
      <c r="Q27" s="139"/>
      <c r="R27" s="147" t="str">
        <f>IF(L27=0,"---",IF(Q27=0,"---",N27/(Q27/3)))</f>
        <v>---</v>
      </c>
      <c r="S27" s="27"/>
    </row>
    <row r="28" spans="1:19" x14ac:dyDescent="0.2">
      <c r="A28" s="16">
        <v>1</v>
      </c>
      <c r="B28" s="17" t="s">
        <v>29</v>
      </c>
      <c r="C28" s="13"/>
      <c r="D28" s="13"/>
      <c r="E28" s="13"/>
      <c r="F28" s="13"/>
      <c r="G28" s="13"/>
      <c r="H28" s="13"/>
      <c r="I28" s="13"/>
      <c r="J28" s="13"/>
      <c r="K28" s="12">
        <f t="shared" si="9"/>
        <v>0</v>
      </c>
      <c r="L28" s="205"/>
      <c r="M28" s="17" t="str">
        <f t="shared" si="6"/>
        <v>TBD</v>
      </c>
      <c r="N28" s="17" t="str">
        <f t="shared" si="7"/>
        <v>TBD</v>
      </c>
      <c r="O28" s="13"/>
      <c r="P28" s="13"/>
      <c r="Q28" s="139"/>
      <c r="R28" s="147" t="str">
        <f t="shared" ref="R28:R32" si="10">IF(L28=0,"---",IF(Q28=0,"---",N28/(Q28/3)))</f>
        <v>---</v>
      </c>
      <c r="S28" s="27"/>
    </row>
    <row r="29" spans="1:19" x14ac:dyDescent="0.2">
      <c r="A29" s="16"/>
      <c r="B29" s="17"/>
      <c r="C29" s="13"/>
      <c r="D29" s="13"/>
      <c r="E29" s="13"/>
      <c r="F29" s="13"/>
      <c r="G29" s="13"/>
      <c r="H29" s="13"/>
      <c r="I29" s="13"/>
      <c r="J29" s="13"/>
      <c r="K29" s="12">
        <f t="shared" si="9"/>
        <v>0</v>
      </c>
      <c r="L29" s="205"/>
      <c r="M29" s="17" t="str">
        <f t="shared" si="6"/>
        <v>TBD</v>
      </c>
      <c r="N29" s="17" t="str">
        <f t="shared" si="7"/>
        <v>TBD</v>
      </c>
      <c r="O29" s="13"/>
      <c r="P29" s="13"/>
      <c r="Q29" s="139"/>
      <c r="R29" s="147" t="str">
        <f t="shared" si="10"/>
        <v>---</v>
      </c>
      <c r="S29" s="27"/>
    </row>
    <row r="30" spans="1:19" x14ac:dyDescent="0.2">
      <c r="A30" s="16">
        <v>1</v>
      </c>
      <c r="B30" s="17" t="s">
        <v>30</v>
      </c>
      <c r="C30" s="13"/>
      <c r="D30" s="13"/>
      <c r="E30" s="13"/>
      <c r="F30" s="13"/>
      <c r="G30" s="13"/>
      <c r="H30" s="13"/>
      <c r="I30" s="13"/>
      <c r="J30" s="13"/>
      <c r="K30" s="12">
        <f t="shared" si="9"/>
        <v>0</v>
      </c>
      <c r="L30" s="205"/>
      <c r="M30" s="17" t="str">
        <f t="shared" ref="M30:M32" si="11">IF(L30="","TBD",IF(L30&gt;0,ROUND(TINV(0.0455,L30),2),"TBD"))</f>
        <v>TBD</v>
      </c>
      <c r="N30" s="17" t="str">
        <f t="shared" ref="N30:N32" si="12">IF(M30="TBD","TBD",IF(L30&lt;&gt;0,FIXED((K30*M30),2-1-INT(LOG10(ABS(K30*M30)))),"TBD"))</f>
        <v>TBD</v>
      </c>
      <c r="O30" s="13"/>
      <c r="P30" s="13"/>
      <c r="Q30" s="139"/>
      <c r="R30" s="147" t="str">
        <f>IF(L30=0,"---",IF(Q30=0,"---",N30/(Q30/3)))</f>
        <v>---</v>
      </c>
      <c r="S30" s="27"/>
    </row>
    <row r="31" spans="1:19" x14ac:dyDescent="0.2">
      <c r="A31" s="16">
        <v>1</v>
      </c>
      <c r="B31" s="17" t="s">
        <v>31</v>
      </c>
      <c r="C31" s="13"/>
      <c r="D31" s="13"/>
      <c r="E31" s="13"/>
      <c r="F31" s="13"/>
      <c r="G31" s="13"/>
      <c r="H31" s="13"/>
      <c r="I31" s="13"/>
      <c r="J31" s="13"/>
      <c r="K31" s="12">
        <f t="shared" si="9"/>
        <v>0</v>
      </c>
      <c r="L31" s="205"/>
      <c r="M31" s="17" t="str">
        <f t="shared" si="11"/>
        <v>TBD</v>
      </c>
      <c r="N31" s="17" t="str">
        <f t="shared" si="12"/>
        <v>TBD</v>
      </c>
      <c r="O31" s="13"/>
      <c r="P31" s="13"/>
      <c r="Q31" s="139"/>
      <c r="R31" s="147" t="str">
        <f t="shared" si="10"/>
        <v>---</v>
      </c>
      <c r="S31" s="27"/>
    </row>
    <row r="32" spans="1:19" x14ac:dyDescent="0.2">
      <c r="A32" s="29" t="s">
        <v>13</v>
      </c>
      <c r="B32" s="17" t="s">
        <v>31</v>
      </c>
      <c r="C32" s="13"/>
      <c r="D32" s="13"/>
      <c r="E32" s="13"/>
      <c r="F32" s="13"/>
      <c r="G32" s="13"/>
      <c r="H32" s="13"/>
      <c r="I32" s="13"/>
      <c r="J32" s="13"/>
      <c r="K32" s="12">
        <f t="shared" si="9"/>
        <v>0</v>
      </c>
      <c r="L32" s="205"/>
      <c r="M32" s="17" t="str">
        <f t="shared" si="11"/>
        <v>TBD</v>
      </c>
      <c r="N32" s="17" t="str">
        <f t="shared" si="12"/>
        <v>TBD</v>
      </c>
      <c r="O32" s="13"/>
      <c r="P32" s="13"/>
      <c r="Q32" s="139"/>
      <c r="R32" s="147" t="str">
        <f t="shared" si="10"/>
        <v>---</v>
      </c>
      <c r="S32" s="27"/>
    </row>
    <row r="33" spans="1:19" x14ac:dyDescent="0.2">
      <c r="A33" s="16"/>
      <c r="B33" s="17"/>
      <c r="C33" s="193"/>
      <c r="D33" s="193"/>
      <c r="E33" s="193"/>
      <c r="F33" s="193"/>
      <c r="G33" s="193"/>
      <c r="H33" s="193"/>
      <c r="I33" s="193"/>
      <c r="J33" s="193"/>
      <c r="K33" s="12"/>
      <c r="L33" s="12"/>
      <c r="M33" s="12"/>
      <c r="N33" s="12"/>
      <c r="O33" s="193"/>
      <c r="P33" s="193"/>
      <c r="Q33" s="216"/>
      <c r="R33" s="147"/>
      <c r="S33" s="194"/>
    </row>
    <row r="34" spans="1:19" ht="12.75" thickBot="1" x14ac:dyDescent="0.25">
      <c r="A34" s="35"/>
      <c r="B34" s="31"/>
      <c r="C34" s="38"/>
      <c r="D34" s="38"/>
      <c r="E34" s="38"/>
      <c r="F34" s="38"/>
      <c r="G34" s="38"/>
      <c r="H34" s="38"/>
      <c r="I34" s="38"/>
      <c r="J34" s="38"/>
      <c r="K34" s="33"/>
      <c r="L34" s="33"/>
      <c r="M34" s="33"/>
      <c r="N34" s="33"/>
      <c r="O34" s="38"/>
      <c r="P34" s="38"/>
      <c r="Q34" s="143"/>
      <c r="R34" s="149"/>
      <c r="S34" s="40"/>
    </row>
    <row r="35" spans="1:19" ht="12.75" thickTop="1" x14ac:dyDescent="0.2">
      <c r="Q35" s="160"/>
      <c r="R35" s="161"/>
    </row>
    <row r="36" spans="1:19" x14ac:dyDescent="0.2">
      <c r="Q36" s="160"/>
      <c r="R36" s="161"/>
    </row>
    <row r="37" spans="1:19" x14ac:dyDescent="0.2">
      <c r="Q37" s="160"/>
      <c r="R37" s="161"/>
    </row>
    <row r="38" spans="1:19" x14ac:dyDescent="0.2">
      <c r="Q38" s="160"/>
      <c r="R38" s="161"/>
    </row>
    <row r="39" spans="1:19" x14ac:dyDescent="0.2">
      <c r="Q39" s="160"/>
      <c r="R39" s="161"/>
    </row>
    <row r="40" spans="1:19" x14ac:dyDescent="0.2">
      <c r="Q40" s="160"/>
      <c r="R40" s="161"/>
    </row>
    <row r="41" spans="1:19" x14ac:dyDescent="0.2">
      <c r="Q41" s="160"/>
      <c r="R41" s="161"/>
    </row>
    <row r="42" spans="1:19" x14ac:dyDescent="0.2">
      <c r="Q42" s="160"/>
      <c r="R42" s="161"/>
    </row>
    <row r="43" spans="1:19" x14ac:dyDescent="0.2">
      <c r="Q43" s="160"/>
      <c r="R43" s="161"/>
    </row>
    <row r="44" spans="1:19" x14ac:dyDescent="0.2">
      <c r="Q44" s="160"/>
      <c r="R44" s="161"/>
    </row>
    <row r="45" spans="1:19" x14ac:dyDescent="0.2">
      <c r="Q45" s="160"/>
      <c r="R45" s="161"/>
    </row>
    <row r="46" spans="1:19" x14ac:dyDescent="0.2">
      <c r="Q46" s="159"/>
      <c r="R46" s="159"/>
    </row>
    <row r="47" spans="1:19" x14ac:dyDescent="0.2">
      <c r="Q47" s="160"/>
      <c r="R47" s="161"/>
    </row>
    <row r="48" spans="1:19" x14ac:dyDescent="0.2">
      <c r="Q48" s="160"/>
      <c r="R48" s="161"/>
    </row>
    <row r="49" spans="17:18" x14ac:dyDescent="0.2">
      <c r="Q49" s="160"/>
      <c r="R49" s="161"/>
    </row>
    <row r="50" spans="17:18" x14ac:dyDescent="0.2">
      <c r="Q50" s="160"/>
      <c r="R50" s="161"/>
    </row>
    <row r="51" spans="17:18" x14ac:dyDescent="0.2">
      <c r="Q51" s="160"/>
      <c r="R51" s="161"/>
    </row>
    <row r="52" spans="17:18" x14ac:dyDescent="0.2">
      <c r="Q52" s="160"/>
      <c r="R52" s="161"/>
    </row>
    <row r="53" spans="17:18" x14ac:dyDescent="0.2">
      <c r="Q53" s="160"/>
      <c r="R53" s="161"/>
    </row>
    <row r="54" spans="17:18" x14ac:dyDescent="0.2">
      <c r="Q54" s="160"/>
      <c r="R54" s="161"/>
    </row>
    <row r="55" spans="17:18" x14ac:dyDescent="0.2">
      <c r="Q55" s="160"/>
      <c r="R55" s="161"/>
    </row>
    <row r="56" spans="17:18" x14ac:dyDescent="0.2">
      <c r="Q56" s="160"/>
      <c r="R56" s="161"/>
    </row>
    <row r="57" spans="17:18" x14ac:dyDescent="0.2">
      <c r="Q57" s="160"/>
      <c r="R57" s="161"/>
    </row>
    <row r="58" spans="17:18" x14ac:dyDescent="0.2">
      <c r="Q58" s="160"/>
      <c r="R58" s="161"/>
    </row>
    <row r="59" spans="17:18" x14ac:dyDescent="0.2">
      <c r="Q59" s="160"/>
      <c r="R59" s="161"/>
    </row>
    <row r="60" spans="17:18" x14ac:dyDescent="0.2">
      <c r="Q60" s="160"/>
      <c r="R60" s="161"/>
    </row>
    <row r="61" spans="17:18" x14ac:dyDescent="0.2">
      <c r="Q61" s="160"/>
      <c r="R61" s="161"/>
    </row>
    <row r="62" spans="17:18" x14ac:dyDescent="0.2">
      <c r="Q62" s="160"/>
      <c r="R62" s="161"/>
    </row>
    <row r="63" spans="17:18" x14ac:dyDescent="0.2">
      <c r="Q63" s="160"/>
      <c r="R63" s="161"/>
    </row>
    <row r="64" spans="17:18" x14ac:dyDescent="0.2">
      <c r="Q64" s="159"/>
      <c r="R64" s="159"/>
    </row>
  </sheetData>
  <phoneticPr fontId="2" type="noConversion"/>
  <conditionalFormatting sqref="R6">
    <cfRule type="cellIs" dxfId="21" priority="5" stopIfTrue="1" operator="greaterThan">
      <formula>1</formula>
    </cfRule>
  </conditionalFormatting>
  <conditionalFormatting sqref="R7:R15">
    <cfRule type="cellIs" dxfId="20" priority="4" stopIfTrue="1" operator="greaterThan">
      <formula>1</formula>
    </cfRule>
  </conditionalFormatting>
  <conditionalFormatting sqref="R17:R22">
    <cfRule type="cellIs" dxfId="19" priority="3" stopIfTrue="1" operator="greaterThan">
      <formula>1</formula>
    </cfRule>
  </conditionalFormatting>
  <conditionalFormatting sqref="R24:R26">
    <cfRule type="cellIs" dxfId="18" priority="2" stopIfTrue="1" operator="greaterThan">
      <formula>1</formula>
    </cfRule>
  </conditionalFormatting>
  <conditionalFormatting sqref="R27:R32">
    <cfRule type="cellIs" dxfId="17" priority="1" stopIfTrue="1" operator="greaterThan">
      <formula>1</formula>
    </cfRule>
  </conditionalFormatting>
  <hyperlinks>
    <hyperlink ref="K1" location="'Laboratory Scope'!A1" display="Back to Lab Scope" xr:uid="{00000000-0004-0000-0E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W455"/>
  <sheetViews>
    <sheetView workbookViewId="0">
      <pane xSplit="1" ySplit="4" topLeftCell="B30" activePane="bottomRight" state="frozen"/>
      <selection pane="topRight" activeCell="B1" sqref="B1"/>
      <selection pane="bottomLeft" activeCell="A5" sqref="A5"/>
      <selection pane="bottomRight" activeCell="B38" sqref="B38"/>
    </sheetView>
  </sheetViews>
  <sheetFormatPr defaultColWidth="9.140625" defaultRowHeight="12.75" x14ac:dyDescent="0.2"/>
  <cols>
    <col min="1" max="1" width="16.5703125" style="134" customWidth="1"/>
    <col min="2" max="2" width="9.85546875" style="134" customWidth="1"/>
    <col min="3" max="3" width="8.28515625" style="123" customWidth="1"/>
    <col min="4" max="4" width="8.85546875" style="134" customWidth="1"/>
    <col min="5" max="5" width="11.28515625" style="135" customWidth="1"/>
    <col min="6" max="6" width="9.140625" style="128"/>
    <col min="7" max="8" width="10.28515625" style="125" customWidth="1"/>
    <col min="9" max="9" width="11.5703125" style="45" customWidth="1"/>
    <col min="10" max="10" width="8.85546875" style="45" customWidth="1"/>
    <col min="11" max="11" width="8.140625" style="45" customWidth="1"/>
    <col min="12" max="12" width="11.28515625" style="45" customWidth="1"/>
    <col min="13" max="13" width="12.140625" style="45" customWidth="1"/>
    <col min="14" max="14" width="10.5703125" style="135" customWidth="1"/>
    <col min="15" max="15" width="9.140625" style="126"/>
    <col min="16" max="16" width="12.7109375" style="127" customWidth="1"/>
    <col min="17" max="17" width="9.140625" style="127"/>
    <col min="18" max="18" width="16.28515625" style="128" customWidth="1"/>
    <col min="19" max="19" width="9.28515625" style="59" customWidth="1"/>
    <col min="20" max="20" width="9.140625" style="130"/>
    <col min="21" max="21" width="9.7109375" style="130" customWidth="1"/>
    <col min="22" max="22" width="9.140625" style="130"/>
    <col min="23" max="23" width="8.7109375" style="131" customWidth="1"/>
    <col min="24" max="24" width="8.28515625" style="131" customWidth="1"/>
    <col min="25" max="25" width="10" style="131" customWidth="1"/>
    <col min="26" max="26" width="14.28515625" style="59" customWidth="1"/>
    <col min="27" max="27" width="10.85546875" style="130" customWidth="1"/>
    <col min="28" max="28" width="9.140625" style="130"/>
    <col min="29" max="29" width="10.85546875" style="131" customWidth="1"/>
    <col min="30" max="30" width="12.85546875" style="130" customWidth="1"/>
    <col min="31" max="31" width="9.140625" style="130"/>
    <col min="32" max="33" width="9.42578125" style="59" customWidth="1"/>
    <col min="34" max="34" width="9.7109375" style="59" customWidth="1"/>
    <col min="35" max="35" width="9.140625" style="59"/>
    <col min="36" max="36" width="9.140625" style="130"/>
    <col min="37" max="37" width="9.140625" style="59"/>
    <col min="38" max="38" width="8.42578125" style="59" customWidth="1"/>
    <col min="39" max="39" width="9.85546875" style="59" customWidth="1"/>
    <col min="40" max="41" width="9.140625" style="59"/>
    <col min="42" max="42" width="13.7109375" style="130" customWidth="1"/>
    <col min="43" max="43" width="9.140625" style="130"/>
    <col min="44" max="16384" width="9.140625" style="45"/>
  </cols>
  <sheetData>
    <row r="1" spans="1:101" ht="18" x14ac:dyDescent="0.25">
      <c r="A1" s="497" t="s">
        <v>131</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row>
    <row r="2" spans="1:101" s="55" customFormat="1" ht="38.25" customHeight="1" x14ac:dyDescent="0.2">
      <c r="A2" s="46"/>
      <c r="B2" s="505" t="s">
        <v>132</v>
      </c>
      <c r="C2" s="506"/>
      <c r="D2" s="507"/>
      <c r="E2" s="47" t="s">
        <v>133</v>
      </c>
      <c r="F2" s="495" t="s">
        <v>134</v>
      </c>
      <c r="G2" s="495"/>
      <c r="H2" s="495" t="s">
        <v>135</v>
      </c>
      <c r="I2" s="495"/>
      <c r="J2" s="495" t="s">
        <v>136</v>
      </c>
      <c r="K2" s="495"/>
      <c r="L2" s="495" t="s">
        <v>137</v>
      </c>
      <c r="M2" s="495"/>
      <c r="N2" s="495" t="s">
        <v>138</v>
      </c>
      <c r="O2" s="495"/>
      <c r="P2" s="495"/>
      <c r="Q2" s="495"/>
      <c r="R2" s="48" t="s">
        <v>139</v>
      </c>
      <c r="S2" s="495" t="s">
        <v>140</v>
      </c>
      <c r="T2" s="495"/>
      <c r="U2" s="496" t="s">
        <v>141</v>
      </c>
      <c r="V2" s="496"/>
      <c r="W2" s="495" t="s">
        <v>142</v>
      </c>
      <c r="X2" s="495"/>
      <c r="Y2" s="495"/>
      <c r="Z2" s="49" t="s">
        <v>143</v>
      </c>
      <c r="AA2" s="495" t="s">
        <v>144</v>
      </c>
      <c r="AB2" s="495"/>
      <c r="AC2" s="48" t="s">
        <v>145</v>
      </c>
      <c r="AD2" s="496" t="s">
        <v>146</v>
      </c>
      <c r="AE2" s="504"/>
      <c r="AF2" s="504"/>
      <c r="AG2" s="504"/>
      <c r="AH2" s="504"/>
      <c r="AI2" s="502" t="s">
        <v>147</v>
      </c>
      <c r="AJ2" s="503"/>
      <c r="AK2" s="496" t="s">
        <v>148</v>
      </c>
      <c r="AL2" s="496"/>
      <c r="AM2" s="496"/>
      <c r="AN2" s="496" t="s">
        <v>149</v>
      </c>
      <c r="AO2" s="496"/>
      <c r="AP2" s="496" t="s">
        <v>150</v>
      </c>
      <c r="AQ2" s="496"/>
      <c r="AR2" s="51" t="s">
        <v>151</v>
      </c>
      <c r="AS2" s="52" t="s">
        <v>152</v>
      </c>
      <c r="AT2" s="53"/>
      <c r="AU2" s="54"/>
    </row>
    <row r="3" spans="1:101" s="55" customFormat="1" ht="54.75" customHeight="1" x14ac:dyDescent="0.2">
      <c r="A3" s="56" t="s">
        <v>153</v>
      </c>
      <c r="B3" s="502" t="s">
        <v>154</v>
      </c>
      <c r="C3" s="511"/>
      <c r="D3" s="499"/>
      <c r="E3" s="49" t="s">
        <v>155</v>
      </c>
      <c r="F3" s="48" t="s">
        <v>156</v>
      </c>
      <c r="G3" s="48" t="s">
        <v>157</v>
      </c>
      <c r="H3" s="57" t="s">
        <v>158</v>
      </c>
      <c r="I3" s="47" t="s">
        <v>159</v>
      </c>
      <c r="J3" s="496" t="s">
        <v>160</v>
      </c>
      <c r="K3" s="495"/>
      <c r="L3" s="496" t="s">
        <v>161</v>
      </c>
      <c r="M3" s="495"/>
      <c r="N3" s="496" t="s">
        <v>162</v>
      </c>
      <c r="O3" s="495"/>
      <c r="P3" s="496" t="s">
        <v>163</v>
      </c>
      <c r="Q3" s="495"/>
      <c r="R3" s="57" t="s">
        <v>164</v>
      </c>
      <c r="S3" s="496" t="s">
        <v>165</v>
      </c>
      <c r="T3" s="495"/>
      <c r="U3" s="500" t="s">
        <v>166</v>
      </c>
      <c r="V3" s="501"/>
      <c r="W3" s="496" t="s">
        <v>167</v>
      </c>
      <c r="X3" s="495"/>
      <c r="Y3" s="58" t="s">
        <v>255</v>
      </c>
      <c r="Z3" s="47" t="s">
        <v>159</v>
      </c>
      <c r="AA3" s="496" t="s">
        <v>168</v>
      </c>
      <c r="AB3" s="495"/>
      <c r="AC3" s="57" t="s">
        <v>158</v>
      </c>
      <c r="AD3" s="57" t="s">
        <v>169</v>
      </c>
      <c r="AE3" s="57" t="s">
        <v>170</v>
      </c>
      <c r="AF3" s="495" t="s">
        <v>171</v>
      </c>
      <c r="AG3" s="495"/>
      <c r="AH3" s="47" t="s">
        <v>172</v>
      </c>
      <c r="AI3" s="498" t="s">
        <v>173</v>
      </c>
      <c r="AJ3" s="499"/>
      <c r="AK3" s="496" t="s">
        <v>174</v>
      </c>
      <c r="AL3" s="495"/>
      <c r="AM3" s="49" t="s">
        <v>256</v>
      </c>
      <c r="AN3" s="496" t="s">
        <v>175</v>
      </c>
      <c r="AO3" s="495"/>
      <c r="AP3" s="496" t="s">
        <v>174</v>
      </c>
      <c r="AQ3" s="496"/>
      <c r="AR3" s="59" t="s">
        <v>173</v>
      </c>
      <c r="AS3" s="60" t="s">
        <v>173</v>
      </c>
      <c r="AT3" s="60"/>
    </row>
    <row r="4" spans="1:101" s="66" customFormat="1" ht="29.25" thickBot="1" x14ac:dyDescent="0.25">
      <c r="A4" s="61"/>
      <c r="B4" s="61" t="s">
        <v>176</v>
      </c>
      <c r="C4" s="62" t="s">
        <v>177</v>
      </c>
      <c r="D4" s="63" t="s">
        <v>178</v>
      </c>
      <c r="E4" s="47"/>
      <c r="F4" s="57" t="s">
        <v>257</v>
      </c>
      <c r="G4" s="47" t="s">
        <v>258</v>
      </c>
      <c r="H4" s="57" t="s">
        <v>257</v>
      </c>
      <c r="I4" s="47" t="s">
        <v>258</v>
      </c>
      <c r="J4" s="47" t="s">
        <v>257</v>
      </c>
      <c r="K4" s="47" t="s">
        <v>258</v>
      </c>
      <c r="L4" s="47" t="s">
        <v>179</v>
      </c>
      <c r="M4" s="47" t="s">
        <v>180</v>
      </c>
      <c r="N4" s="47" t="s">
        <v>257</v>
      </c>
      <c r="O4" s="64" t="s">
        <v>258</v>
      </c>
      <c r="P4" s="47" t="s">
        <v>257</v>
      </c>
      <c r="Q4" s="64" t="s">
        <v>258</v>
      </c>
      <c r="R4" s="57"/>
      <c r="S4" s="49" t="s">
        <v>259</v>
      </c>
      <c r="T4" s="57" t="s">
        <v>258</v>
      </c>
      <c r="U4" s="57" t="s">
        <v>181</v>
      </c>
      <c r="V4" s="57" t="s">
        <v>182</v>
      </c>
      <c r="W4" s="65" t="s">
        <v>179</v>
      </c>
      <c r="X4" s="65" t="s">
        <v>180</v>
      </c>
      <c r="Y4" s="65"/>
      <c r="Z4" s="47"/>
      <c r="AA4" s="48" t="s">
        <v>260</v>
      </c>
      <c r="AB4" s="57" t="s">
        <v>258</v>
      </c>
      <c r="AC4" s="48" t="s">
        <v>183</v>
      </c>
      <c r="AD4" s="48" t="s">
        <v>176</v>
      </c>
      <c r="AE4" s="48" t="s">
        <v>184</v>
      </c>
      <c r="AF4" s="49" t="s">
        <v>178</v>
      </c>
      <c r="AG4" s="49" t="s">
        <v>185</v>
      </c>
      <c r="AH4" s="49" t="s">
        <v>186</v>
      </c>
      <c r="AI4" s="47" t="s">
        <v>187</v>
      </c>
      <c r="AJ4" s="57" t="s">
        <v>188</v>
      </c>
      <c r="AK4" s="47" t="s">
        <v>189</v>
      </c>
      <c r="AL4" s="47" t="s">
        <v>190</v>
      </c>
      <c r="AM4" s="47"/>
      <c r="AN4" s="47" t="s">
        <v>257</v>
      </c>
      <c r="AO4" s="47" t="s">
        <v>258</v>
      </c>
      <c r="AP4" s="57" t="s">
        <v>257</v>
      </c>
      <c r="AQ4" s="57" t="s">
        <v>258</v>
      </c>
      <c r="AS4" s="66" t="s">
        <v>179</v>
      </c>
      <c r="AT4" s="66" t="s">
        <v>180</v>
      </c>
    </row>
    <row r="5" spans="1:101" s="81" customFormat="1" ht="13.5" thickTop="1" x14ac:dyDescent="0.2">
      <c r="A5" s="67" t="s">
        <v>191</v>
      </c>
      <c r="B5" s="68"/>
      <c r="C5" s="69"/>
      <c r="D5" s="68"/>
      <c r="E5" s="70"/>
      <c r="F5" s="70"/>
      <c r="G5" s="71"/>
      <c r="H5" s="71"/>
      <c r="I5" s="70"/>
      <c r="J5" s="70"/>
      <c r="K5" s="72">
        <v>5.0000000000000001E-3</v>
      </c>
      <c r="L5" s="70"/>
      <c r="M5" s="70"/>
      <c r="N5" s="73"/>
      <c r="O5" s="74"/>
      <c r="P5" s="74"/>
      <c r="Q5" s="74"/>
      <c r="R5" s="71"/>
      <c r="S5" s="74"/>
      <c r="T5" s="71"/>
      <c r="U5" s="71"/>
      <c r="V5" s="71"/>
      <c r="W5" s="75"/>
      <c r="X5" s="75"/>
      <c r="Y5" s="75"/>
      <c r="Z5" s="70"/>
      <c r="AA5" s="71"/>
      <c r="AB5" s="71"/>
      <c r="AC5" s="71"/>
      <c r="AD5" s="71"/>
      <c r="AE5" s="71"/>
      <c r="AF5" s="70"/>
      <c r="AG5" s="76"/>
      <c r="AH5" s="70"/>
      <c r="AI5" s="70"/>
      <c r="AJ5" s="71"/>
      <c r="AK5" s="70"/>
      <c r="AL5" s="70"/>
      <c r="AM5" s="77"/>
      <c r="AN5" s="70"/>
      <c r="AO5" s="70"/>
      <c r="AP5" s="71"/>
      <c r="AQ5" s="71"/>
      <c r="AR5" s="78"/>
      <c r="AS5" s="78"/>
      <c r="AT5" s="79">
        <v>5.0000000000000001E-3</v>
      </c>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row>
    <row r="6" spans="1:101" s="81" customFormat="1" x14ac:dyDescent="0.2">
      <c r="A6" s="67">
        <v>0.1</v>
      </c>
      <c r="B6" s="68"/>
      <c r="C6" s="69"/>
      <c r="D6" s="68"/>
      <c r="E6" s="70"/>
      <c r="F6" s="70"/>
      <c r="G6" s="71"/>
      <c r="H6" s="71"/>
      <c r="I6" s="70"/>
      <c r="J6" s="70"/>
      <c r="K6" s="70"/>
      <c r="L6" s="70"/>
      <c r="M6" s="70"/>
      <c r="N6" s="73"/>
      <c r="O6" s="74"/>
      <c r="P6" s="74"/>
      <c r="Q6" s="74"/>
      <c r="R6" s="71"/>
      <c r="S6" s="74"/>
      <c r="T6" s="71"/>
      <c r="U6" s="71"/>
      <c r="V6" s="71"/>
      <c r="W6" s="75"/>
      <c r="X6" s="75"/>
      <c r="Y6" s="75"/>
      <c r="Z6" s="70"/>
      <c r="AA6" s="71"/>
      <c r="AB6" s="71"/>
      <c r="AC6" s="71"/>
      <c r="AD6" s="71"/>
      <c r="AE6" s="71"/>
      <c r="AF6" s="70"/>
      <c r="AG6" s="76"/>
      <c r="AH6" s="70"/>
      <c r="AI6" s="70"/>
      <c r="AJ6" s="71"/>
      <c r="AK6" s="70"/>
      <c r="AL6" s="70"/>
      <c r="AM6" s="72">
        <v>0.01</v>
      </c>
      <c r="AN6" s="70"/>
      <c r="AO6" s="70"/>
      <c r="AP6" s="71"/>
      <c r="AQ6" s="71"/>
      <c r="AR6" s="78"/>
      <c r="AS6" s="78"/>
      <c r="AT6" s="78"/>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row>
    <row r="7" spans="1:101" s="55" customFormat="1" x14ac:dyDescent="0.2">
      <c r="A7" s="67" t="s">
        <v>192</v>
      </c>
      <c r="B7" s="68"/>
      <c r="C7" s="69"/>
      <c r="D7" s="68"/>
      <c r="E7" s="70"/>
      <c r="F7" s="70"/>
      <c r="G7" s="71"/>
      <c r="H7" s="71"/>
      <c r="I7" s="70"/>
      <c r="J7" s="70"/>
      <c r="K7" s="72">
        <v>8.0000000000000002E-3</v>
      </c>
      <c r="L7" s="70"/>
      <c r="M7" s="70"/>
      <c r="N7" s="73"/>
      <c r="O7" s="74"/>
      <c r="P7" s="74"/>
      <c r="Q7" s="74"/>
      <c r="R7" s="71"/>
      <c r="S7" s="71"/>
      <c r="T7" s="71"/>
      <c r="U7" s="71"/>
      <c r="V7" s="71"/>
      <c r="W7" s="75"/>
      <c r="X7" s="75"/>
      <c r="Y7" s="75"/>
      <c r="Z7" s="70"/>
      <c r="AA7" s="71"/>
      <c r="AB7" s="71"/>
      <c r="AC7" s="71"/>
      <c r="AD7" s="71"/>
      <c r="AE7" s="71"/>
      <c r="AF7" s="70"/>
      <c r="AG7" s="70"/>
      <c r="AH7" s="70"/>
      <c r="AI7" s="70"/>
      <c r="AJ7" s="71"/>
      <c r="AK7" s="70"/>
      <c r="AL7" s="70"/>
      <c r="AM7" s="82"/>
      <c r="AN7" s="70"/>
      <c r="AO7" s="70"/>
      <c r="AP7" s="71"/>
      <c r="AQ7" s="71"/>
      <c r="AR7" s="83">
        <v>5.0000000000000001E-3</v>
      </c>
      <c r="AS7" s="84"/>
      <c r="AT7" s="84"/>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row>
    <row r="8" spans="1:101" s="55" customFormat="1" x14ac:dyDescent="0.2">
      <c r="A8" s="67">
        <v>0.2</v>
      </c>
      <c r="B8" s="68"/>
      <c r="C8" s="69"/>
      <c r="D8" s="68"/>
      <c r="E8" s="70"/>
      <c r="F8" s="70"/>
      <c r="G8" s="71"/>
      <c r="H8" s="71"/>
      <c r="I8" s="70"/>
      <c r="J8" s="70"/>
      <c r="K8" s="70"/>
      <c r="L8" s="70"/>
      <c r="M8" s="70"/>
      <c r="N8" s="73"/>
      <c r="O8" s="74"/>
      <c r="P8" s="74"/>
      <c r="Q8" s="74"/>
      <c r="R8" s="71"/>
      <c r="S8" s="71"/>
      <c r="T8" s="71"/>
      <c r="U8" s="71"/>
      <c r="V8" s="71"/>
      <c r="W8" s="75"/>
      <c r="X8" s="75"/>
      <c r="Y8" s="75"/>
      <c r="Z8" s="70"/>
      <c r="AA8" s="71"/>
      <c r="AB8" s="71"/>
      <c r="AC8" s="71"/>
      <c r="AD8" s="71"/>
      <c r="AE8" s="71"/>
      <c r="AF8" s="70"/>
      <c r="AG8" s="70"/>
      <c r="AH8" s="70"/>
      <c r="AI8" s="70"/>
      <c r="AJ8" s="71"/>
      <c r="AK8" s="70"/>
      <c r="AL8" s="70"/>
      <c r="AM8" s="72">
        <v>0.02</v>
      </c>
      <c r="AN8" s="70"/>
      <c r="AO8" s="70"/>
      <c r="AP8" s="71"/>
      <c r="AQ8" s="71"/>
      <c r="AR8" s="84"/>
      <c r="AS8" s="84"/>
      <c r="AT8" s="83">
        <v>8.0000000000000002E-3</v>
      </c>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row>
    <row r="9" spans="1:101" s="55" customFormat="1" x14ac:dyDescent="0.2">
      <c r="A9" s="67">
        <v>0.3</v>
      </c>
      <c r="B9" s="68"/>
      <c r="C9" s="69"/>
      <c r="D9" s="68"/>
      <c r="E9" s="70"/>
      <c r="F9" s="70"/>
      <c r="G9" s="71"/>
      <c r="H9" s="71"/>
      <c r="I9" s="70"/>
      <c r="J9" s="70"/>
      <c r="K9" s="70"/>
      <c r="L9" s="70"/>
      <c r="M9" s="70"/>
      <c r="N9" s="73"/>
      <c r="O9" s="74"/>
      <c r="P9" s="74"/>
      <c r="Q9" s="74"/>
      <c r="R9" s="71"/>
      <c r="S9" s="71"/>
      <c r="T9" s="71"/>
      <c r="U9" s="71"/>
      <c r="V9" s="71"/>
      <c r="W9" s="75"/>
      <c r="X9" s="75"/>
      <c r="Y9" s="75"/>
      <c r="Z9" s="70"/>
      <c r="AA9" s="71"/>
      <c r="AB9" s="71"/>
      <c r="AC9" s="71"/>
      <c r="AD9" s="71"/>
      <c r="AE9" s="71"/>
      <c r="AF9" s="70"/>
      <c r="AG9" s="70"/>
      <c r="AH9" s="70"/>
      <c r="AI9" s="70"/>
      <c r="AJ9" s="71"/>
      <c r="AK9" s="70"/>
      <c r="AL9" s="70"/>
      <c r="AM9" s="72">
        <v>0.03</v>
      </c>
      <c r="AN9" s="70"/>
      <c r="AO9" s="70"/>
      <c r="AP9" s="71"/>
      <c r="AQ9" s="71"/>
      <c r="AR9" s="84"/>
      <c r="AS9" s="84"/>
      <c r="AT9" s="84"/>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row>
    <row r="10" spans="1:101" s="55" customFormat="1" x14ac:dyDescent="0.2">
      <c r="A10" s="67">
        <v>0.4</v>
      </c>
      <c r="B10" s="68"/>
      <c r="C10" s="69"/>
      <c r="D10" s="68"/>
      <c r="E10" s="70"/>
      <c r="F10" s="70"/>
      <c r="G10" s="71"/>
      <c r="H10" s="71"/>
      <c r="I10" s="70"/>
      <c r="J10" s="70"/>
      <c r="K10" s="70"/>
      <c r="L10" s="70"/>
      <c r="M10" s="70"/>
      <c r="N10" s="73"/>
      <c r="O10" s="74"/>
      <c r="P10" s="74"/>
      <c r="Q10" s="74"/>
      <c r="R10" s="71"/>
      <c r="S10" s="71"/>
      <c r="T10" s="71"/>
      <c r="U10" s="71"/>
      <c r="V10" s="71"/>
      <c r="W10" s="75"/>
      <c r="X10" s="75"/>
      <c r="Y10" s="75"/>
      <c r="Z10" s="70"/>
      <c r="AA10" s="71"/>
      <c r="AB10" s="71"/>
      <c r="AC10" s="71"/>
      <c r="AD10" s="71"/>
      <c r="AE10" s="71"/>
      <c r="AF10" s="70"/>
      <c r="AG10" s="70"/>
      <c r="AH10" s="70"/>
      <c r="AI10" s="70"/>
      <c r="AJ10" s="71"/>
      <c r="AK10" s="70"/>
      <c r="AL10" s="70"/>
      <c r="AM10" s="72">
        <v>0.05</v>
      </c>
      <c r="AN10" s="70"/>
      <c r="AO10" s="70"/>
      <c r="AP10" s="71"/>
      <c r="AQ10" s="71"/>
      <c r="AR10" s="84"/>
      <c r="AS10" s="84"/>
      <c r="AT10" s="84"/>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row>
    <row r="11" spans="1:101" s="55" customFormat="1" x14ac:dyDescent="0.2">
      <c r="A11" s="67" t="s">
        <v>193</v>
      </c>
      <c r="B11" s="68"/>
      <c r="C11" s="69"/>
      <c r="D11" s="68"/>
      <c r="E11" s="70"/>
      <c r="F11" s="70"/>
      <c r="G11" s="71"/>
      <c r="H11" s="71"/>
      <c r="I11" s="70"/>
      <c r="J11" s="70"/>
      <c r="K11" s="70"/>
      <c r="L11" s="70"/>
      <c r="M11" s="70"/>
      <c r="N11" s="73"/>
      <c r="O11" s="74"/>
      <c r="P11" s="74"/>
      <c r="Q11" s="74"/>
      <c r="R11" s="71"/>
      <c r="S11" s="71"/>
      <c r="T11" s="71"/>
      <c r="U11" s="71"/>
      <c r="V11" s="71"/>
      <c r="W11" s="75"/>
      <c r="X11" s="75"/>
      <c r="Y11" s="75"/>
      <c r="Z11" s="70"/>
      <c r="AA11" s="71"/>
      <c r="AB11" s="71"/>
      <c r="AC11" s="71"/>
      <c r="AD11" s="71"/>
      <c r="AE11" s="71"/>
      <c r="AF11" s="70"/>
      <c r="AG11" s="70"/>
      <c r="AH11" s="70"/>
      <c r="AI11" s="70"/>
      <c r="AJ11" s="71"/>
      <c r="AK11" s="70"/>
      <c r="AL11" s="70"/>
      <c r="AM11" s="72">
        <v>7.4999999999999997E-2</v>
      </c>
      <c r="AN11" s="70"/>
      <c r="AO11" s="70"/>
      <c r="AP11" s="71"/>
      <c r="AQ11" s="71"/>
      <c r="AR11" s="84"/>
      <c r="AS11" s="84"/>
      <c r="AT11" s="84"/>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row>
    <row r="12" spans="1:101" s="55" customFormat="1" x14ac:dyDescent="0.2">
      <c r="A12" s="67" t="s">
        <v>194</v>
      </c>
      <c r="B12" s="68"/>
      <c r="C12" s="69"/>
      <c r="D12" s="68"/>
      <c r="E12" s="70"/>
      <c r="F12" s="70"/>
      <c r="G12" s="71"/>
      <c r="H12" s="71"/>
      <c r="I12" s="70"/>
      <c r="J12" s="70"/>
      <c r="K12" s="70"/>
      <c r="L12" s="70"/>
      <c r="M12" s="70"/>
      <c r="N12" s="73"/>
      <c r="O12" s="74"/>
      <c r="P12" s="74"/>
      <c r="Q12" s="74"/>
      <c r="R12" s="71"/>
      <c r="S12" s="71"/>
      <c r="T12" s="71"/>
      <c r="U12" s="71"/>
      <c r="V12" s="71"/>
      <c r="W12" s="75"/>
      <c r="X12" s="75"/>
      <c r="Y12" s="75"/>
      <c r="Z12" s="70"/>
      <c r="AA12" s="64">
        <v>5.0000000000000001E-3</v>
      </c>
      <c r="AB12" s="71"/>
      <c r="AC12" s="71"/>
      <c r="AD12" s="71"/>
      <c r="AE12" s="71"/>
      <c r="AF12" s="70"/>
      <c r="AG12" s="70"/>
      <c r="AH12" s="70"/>
      <c r="AI12" s="70"/>
      <c r="AJ12" s="71"/>
      <c r="AK12" s="70"/>
      <c r="AL12" s="70"/>
      <c r="AM12" s="70"/>
      <c r="AN12" s="70"/>
      <c r="AO12" s="70"/>
      <c r="AP12" s="71"/>
      <c r="AQ12" s="71"/>
      <c r="AR12" s="83">
        <v>0.01</v>
      </c>
      <c r="AS12" s="84"/>
      <c r="AT12" s="83">
        <v>0.01</v>
      </c>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row>
    <row r="13" spans="1:101" s="55" customFormat="1" ht="14.25" customHeight="1" x14ac:dyDescent="0.2">
      <c r="A13" s="67">
        <v>0.5</v>
      </c>
      <c r="B13" s="68"/>
      <c r="C13" s="69"/>
      <c r="D13" s="68"/>
      <c r="E13" s="70"/>
      <c r="F13" s="70"/>
      <c r="G13" s="71"/>
      <c r="H13" s="86">
        <v>6.0000000000000001E-3</v>
      </c>
      <c r="I13" s="72">
        <v>1.2E-2</v>
      </c>
      <c r="J13" s="70"/>
      <c r="K13" s="70"/>
      <c r="L13" s="70"/>
      <c r="M13" s="70"/>
      <c r="N13" s="70"/>
      <c r="O13" s="74"/>
      <c r="P13" s="74"/>
      <c r="Q13" s="74"/>
      <c r="R13" s="71"/>
      <c r="S13" s="71"/>
      <c r="T13" s="71"/>
      <c r="U13" s="71"/>
      <c r="V13" s="71"/>
      <c r="W13" s="75"/>
      <c r="X13" s="75"/>
      <c r="Y13" s="75"/>
      <c r="Z13" s="70"/>
      <c r="AA13" s="71"/>
      <c r="AB13" s="71"/>
      <c r="AC13" s="71"/>
      <c r="AD13" s="71"/>
      <c r="AE13" s="71"/>
      <c r="AF13" s="70"/>
      <c r="AG13" s="70"/>
      <c r="AH13" s="70"/>
      <c r="AI13" s="70"/>
      <c r="AJ13" s="71"/>
      <c r="AK13" s="70"/>
      <c r="AL13" s="70"/>
      <c r="AM13" s="70"/>
      <c r="AN13" s="70"/>
      <c r="AO13" s="70"/>
      <c r="AP13" s="71"/>
      <c r="AQ13" s="71"/>
      <c r="AR13" s="84"/>
      <c r="AS13" s="84"/>
      <c r="AT13" s="84"/>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row>
    <row r="14" spans="1:101" s="55" customFormat="1" x14ac:dyDescent="0.2">
      <c r="A14" s="67" t="s">
        <v>195</v>
      </c>
      <c r="B14" s="68"/>
      <c r="C14" s="69"/>
      <c r="D14" s="68"/>
      <c r="E14" s="70"/>
      <c r="F14" s="70"/>
      <c r="G14" s="71"/>
      <c r="H14" s="82"/>
      <c r="I14" s="82"/>
      <c r="J14" s="72">
        <v>0.01</v>
      </c>
      <c r="K14" s="72">
        <v>0.02</v>
      </c>
      <c r="L14" s="70"/>
      <c r="M14" s="70"/>
      <c r="N14" s="73"/>
      <c r="O14" s="73"/>
      <c r="P14" s="74"/>
      <c r="Q14" s="74"/>
      <c r="R14" s="71"/>
      <c r="S14" s="87">
        <v>6.0000000000000001E-3</v>
      </c>
      <c r="T14" s="57">
        <v>0.01</v>
      </c>
      <c r="U14" s="71"/>
      <c r="V14" s="71"/>
      <c r="W14" s="75"/>
      <c r="X14" s="75"/>
      <c r="Y14" s="75"/>
      <c r="Z14" s="72">
        <v>6.0000000000000001E-3</v>
      </c>
      <c r="AA14" s="64">
        <v>6.0000000000000001E-3</v>
      </c>
      <c r="AB14" s="57">
        <v>0.01</v>
      </c>
      <c r="AC14" s="71"/>
      <c r="AD14" s="71"/>
      <c r="AE14" s="71"/>
      <c r="AF14" s="70"/>
      <c r="AG14" s="70"/>
      <c r="AH14" s="70"/>
      <c r="AI14" s="70"/>
      <c r="AJ14" s="71"/>
      <c r="AK14" s="70"/>
      <c r="AL14" s="70"/>
      <c r="AM14" s="70"/>
      <c r="AN14" s="70"/>
      <c r="AO14" s="70"/>
      <c r="AP14" s="71"/>
      <c r="AQ14" s="71"/>
      <c r="AR14" s="83">
        <v>0.02</v>
      </c>
      <c r="AS14" s="84"/>
      <c r="AT14" s="84"/>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row>
    <row r="15" spans="1:101" s="55" customFormat="1" x14ac:dyDescent="0.2">
      <c r="A15" s="67" t="s">
        <v>196</v>
      </c>
      <c r="B15" s="68"/>
      <c r="C15" s="69"/>
      <c r="D15" s="68"/>
      <c r="E15" s="70"/>
      <c r="F15" s="70"/>
      <c r="G15" s="71"/>
      <c r="H15" s="82"/>
      <c r="I15" s="82"/>
      <c r="J15" s="72">
        <v>0.01</v>
      </c>
      <c r="K15" s="72">
        <v>0.02</v>
      </c>
      <c r="L15" s="70"/>
      <c r="M15" s="70"/>
      <c r="N15" s="73"/>
      <c r="O15" s="73"/>
      <c r="P15" s="74"/>
      <c r="Q15" s="74"/>
      <c r="R15" s="71"/>
      <c r="S15" s="88"/>
      <c r="T15" s="71"/>
      <c r="U15" s="71"/>
      <c r="V15" s="71"/>
      <c r="W15" s="75"/>
      <c r="X15" s="75"/>
      <c r="Y15" s="75"/>
      <c r="Z15" s="70"/>
      <c r="AA15" s="71"/>
      <c r="AB15" s="71"/>
      <c r="AC15" s="71"/>
      <c r="AD15" s="71"/>
      <c r="AE15" s="71"/>
      <c r="AF15" s="70"/>
      <c r="AG15" s="70"/>
      <c r="AH15" s="70"/>
      <c r="AI15" s="70"/>
      <c r="AJ15" s="71"/>
      <c r="AK15" s="70"/>
      <c r="AL15" s="70"/>
      <c r="AM15" s="70"/>
      <c r="AN15" s="70"/>
      <c r="AO15" s="70"/>
      <c r="AP15" s="71"/>
      <c r="AQ15" s="71"/>
      <c r="AR15" s="84"/>
      <c r="AS15" s="83">
        <v>0.01</v>
      </c>
      <c r="AT15" s="83">
        <v>0.02</v>
      </c>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row>
    <row r="16" spans="1:101" s="55" customFormat="1" x14ac:dyDescent="0.2">
      <c r="A16" s="67">
        <v>1</v>
      </c>
      <c r="B16" s="68"/>
      <c r="C16" s="62">
        <v>6.0000000000000001E-3</v>
      </c>
      <c r="D16" s="68"/>
      <c r="E16" s="70"/>
      <c r="F16" s="70"/>
      <c r="G16" s="71"/>
      <c r="H16" s="86">
        <v>6.0000000000000001E-3</v>
      </c>
      <c r="I16" s="72">
        <v>1.2E-2</v>
      </c>
      <c r="J16" s="70"/>
      <c r="K16" s="70"/>
      <c r="L16" s="70"/>
      <c r="M16" s="70"/>
      <c r="N16" s="89">
        <v>2.5000000000000001E-2</v>
      </c>
      <c r="O16" s="86">
        <v>0.05</v>
      </c>
      <c r="P16" s="74"/>
      <c r="Q16" s="74"/>
      <c r="R16" s="71"/>
      <c r="S16" s="88"/>
      <c r="T16" s="71"/>
      <c r="U16" s="71"/>
      <c r="V16" s="71"/>
      <c r="W16" s="75"/>
      <c r="X16" s="75"/>
      <c r="Y16" s="75"/>
      <c r="Z16" s="70"/>
      <c r="AA16" s="71"/>
      <c r="AB16" s="71"/>
      <c r="AC16" s="71"/>
      <c r="AD16" s="57">
        <v>0.01</v>
      </c>
      <c r="AE16" s="71"/>
      <c r="AF16" s="70"/>
      <c r="AG16" s="76"/>
      <c r="AH16" s="70"/>
      <c r="AI16" s="70"/>
      <c r="AJ16" s="71"/>
      <c r="AK16" s="64">
        <v>0.01</v>
      </c>
      <c r="AL16" s="64">
        <v>0.01</v>
      </c>
      <c r="AM16" s="70"/>
      <c r="AN16" s="70"/>
      <c r="AO16" s="70"/>
      <c r="AP16" s="71"/>
      <c r="AQ16" s="71"/>
      <c r="AR16" s="84"/>
      <c r="AS16" s="84"/>
      <c r="AT16" s="84"/>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row>
    <row r="17" spans="1:101" s="55" customFormat="1" x14ac:dyDescent="0.2">
      <c r="A17" s="67" t="s">
        <v>197</v>
      </c>
      <c r="B17" s="68"/>
      <c r="C17" s="69"/>
      <c r="D17" s="68"/>
      <c r="E17" s="70"/>
      <c r="F17" s="70"/>
      <c r="G17" s="71"/>
      <c r="H17" s="74"/>
      <c r="I17" s="70"/>
      <c r="J17" s="70"/>
      <c r="K17" s="70"/>
      <c r="L17" s="70"/>
      <c r="M17" s="70"/>
      <c r="N17" s="70"/>
      <c r="O17" s="74"/>
      <c r="P17" s="74"/>
      <c r="Q17" s="74"/>
      <c r="R17" s="71"/>
      <c r="S17" s="57">
        <v>0.01</v>
      </c>
      <c r="T17" s="57">
        <v>0.02</v>
      </c>
      <c r="U17" s="71"/>
      <c r="V17" s="71"/>
      <c r="W17" s="75"/>
      <c r="X17" s="75"/>
      <c r="Y17" s="75"/>
      <c r="Z17" s="70"/>
      <c r="AA17" s="71"/>
      <c r="AB17" s="71"/>
      <c r="AC17" s="71"/>
      <c r="AD17" s="71"/>
      <c r="AE17" s="71"/>
      <c r="AF17" s="70"/>
      <c r="AG17" s="76"/>
      <c r="AH17" s="70"/>
      <c r="AI17" s="70"/>
      <c r="AJ17" s="71"/>
      <c r="AK17" s="74"/>
      <c r="AL17" s="74"/>
      <c r="AM17" s="70"/>
      <c r="AN17" s="70"/>
      <c r="AO17" s="70"/>
      <c r="AP17" s="71"/>
      <c r="AQ17" s="71"/>
      <c r="AR17" s="84"/>
      <c r="AS17" s="84"/>
      <c r="AT17" s="84"/>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row>
    <row r="18" spans="1:101" s="55" customFormat="1" x14ac:dyDescent="0.2">
      <c r="A18" s="67" t="s">
        <v>198</v>
      </c>
      <c r="B18" s="68"/>
      <c r="C18" s="69"/>
      <c r="D18" s="68"/>
      <c r="E18" s="70"/>
      <c r="F18" s="70"/>
      <c r="G18" s="71"/>
      <c r="H18" s="74"/>
      <c r="I18" s="70"/>
      <c r="J18" s="70"/>
      <c r="K18" s="70"/>
      <c r="L18" s="70"/>
      <c r="M18" s="70"/>
      <c r="N18" s="70"/>
      <c r="O18" s="74"/>
      <c r="P18" s="74"/>
      <c r="Q18" s="74"/>
      <c r="R18" s="71"/>
      <c r="S18" s="88"/>
      <c r="T18" s="71"/>
      <c r="U18" s="71"/>
      <c r="V18" s="71"/>
      <c r="W18" s="75"/>
      <c r="X18" s="75"/>
      <c r="Y18" s="75"/>
      <c r="Z18" s="72">
        <v>0.01</v>
      </c>
      <c r="AA18" s="57">
        <v>0.01</v>
      </c>
      <c r="AB18" s="57">
        <v>0.02</v>
      </c>
      <c r="AC18" s="71"/>
      <c r="AD18" s="71"/>
      <c r="AE18" s="71"/>
      <c r="AF18" s="70"/>
      <c r="AG18" s="70"/>
      <c r="AH18" s="70"/>
      <c r="AI18" s="70"/>
      <c r="AJ18" s="71"/>
      <c r="AK18" s="70"/>
      <c r="AL18" s="70"/>
      <c r="AM18" s="70"/>
      <c r="AN18" s="70"/>
      <c r="AO18" s="70"/>
      <c r="AP18" s="71"/>
      <c r="AQ18" s="71"/>
      <c r="AR18" s="84"/>
      <c r="AS18" s="84"/>
      <c r="AT18" s="84"/>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row>
    <row r="19" spans="1:101" s="55" customFormat="1" x14ac:dyDescent="0.2">
      <c r="A19" s="67" t="s">
        <v>199</v>
      </c>
      <c r="B19" s="68"/>
      <c r="C19" s="69"/>
      <c r="D19" s="68"/>
      <c r="E19" s="70"/>
      <c r="F19" s="70"/>
      <c r="G19" s="71"/>
      <c r="H19" s="76"/>
      <c r="I19" s="76"/>
      <c r="J19" s="72">
        <v>0.01</v>
      </c>
      <c r="K19" s="72">
        <v>0.02</v>
      </c>
      <c r="L19" s="70"/>
      <c r="M19" s="70"/>
      <c r="N19" s="73"/>
      <c r="O19" s="73"/>
      <c r="P19" s="74"/>
      <c r="Q19" s="74"/>
      <c r="R19" s="71"/>
      <c r="S19" s="82"/>
      <c r="T19" s="82"/>
      <c r="U19" s="71"/>
      <c r="V19" s="71"/>
      <c r="W19" s="75"/>
      <c r="X19" s="75"/>
      <c r="Y19" s="75"/>
      <c r="Z19" s="70"/>
      <c r="AA19" s="71"/>
      <c r="AB19" s="71"/>
      <c r="AC19" s="71"/>
      <c r="AD19" s="71"/>
      <c r="AE19" s="71"/>
      <c r="AF19" s="70"/>
      <c r="AG19" s="70"/>
      <c r="AH19" s="70"/>
      <c r="AI19" s="70"/>
      <c r="AJ19" s="71"/>
      <c r="AK19" s="70"/>
      <c r="AL19" s="70"/>
      <c r="AM19" s="70"/>
      <c r="AN19" s="70"/>
      <c r="AO19" s="70"/>
      <c r="AP19" s="71"/>
      <c r="AQ19" s="71"/>
      <c r="AR19" s="84"/>
      <c r="AS19" s="83">
        <v>0.01</v>
      </c>
      <c r="AT19" s="83">
        <v>0.02</v>
      </c>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row>
    <row r="20" spans="1:101" s="55" customFormat="1" x14ac:dyDescent="0.2">
      <c r="A20" s="67">
        <v>2</v>
      </c>
      <c r="B20" s="68"/>
      <c r="C20" s="62">
        <v>6.0000000000000001E-3</v>
      </c>
      <c r="D20" s="68"/>
      <c r="E20" s="70"/>
      <c r="F20" s="70"/>
      <c r="G20" s="71"/>
      <c r="H20" s="86">
        <v>6.0000000000000001E-3</v>
      </c>
      <c r="I20" s="72">
        <v>1.2E-2</v>
      </c>
      <c r="J20" s="70"/>
      <c r="K20" s="70"/>
      <c r="L20" s="70"/>
      <c r="M20" s="70"/>
      <c r="N20" s="72">
        <v>2.5000000000000001E-2</v>
      </c>
      <c r="O20" s="64">
        <v>0.05</v>
      </c>
      <c r="P20" s="74"/>
      <c r="Q20" s="74"/>
      <c r="R20" s="71"/>
      <c r="S20" s="71"/>
      <c r="T20" s="71"/>
      <c r="U20" s="71"/>
      <c r="V20" s="71"/>
      <c r="W20" s="75"/>
      <c r="X20" s="75"/>
      <c r="Y20" s="75"/>
      <c r="Z20" s="70"/>
      <c r="AA20" s="71"/>
      <c r="AB20" s="71"/>
      <c r="AC20" s="71"/>
      <c r="AD20" s="71"/>
      <c r="AE20" s="64">
        <v>6.0000000000000001E-3</v>
      </c>
      <c r="AF20" s="70"/>
      <c r="AG20" s="72">
        <v>0.01</v>
      </c>
      <c r="AH20" s="70"/>
      <c r="AI20" s="70"/>
      <c r="AJ20" s="71"/>
      <c r="AK20" s="72">
        <v>1.4999999999999999E-2</v>
      </c>
      <c r="AL20" s="70"/>
      <c r="AM20" s="70"/>
      <c r="AN20" s="70"/>
      <c r="AO20" s="70"/>
      <c r="AP20" s="71"/>
      <c r="AQ20" s="71"/>
      <c r="AR20" s="83">
        <v>0.04</v>
      </c>
      <c r="AS20" s="84"/>
      <c r="AT20" s="84"/>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row>
    <row r="21" spans="1:101" s="55" customFormat="1" x14ac:dyDescent="0.2">
      <c r="A21" s="67">
        <v>3</v>
      </c>
      <c r="B21" s="68"/>
      <c r="C21" s="69"/>
      <c r="D21" s="68"/>
      <c r="E21" s="70"/>
      <c r="F21" s="70"/>
      <c r="G21" s="71"/>
      <c r="H21" s="90">
        <v>0.01</v>
      </c>
      <c r="I21" s="72">
        <v>0.02</v>
      </c>
      <c r="J21" s="91"/>
      <c r="K21" s="91"/>
      <c r="L21" s="70"/>
      <c r="M21" s="70"/>
      <c r="N21" s="70"/>
      <c r="O21" s="74"/>
      <c r="P21" s="74"/>
      <c r="Q21" s="74"/>
      <c r="R21" s="71"/>
      <c r="S21" s="71"/>
      <c r="T21" s="71"/>
      <c r="U21" s="71"/>
      <c r="V21" s="71"/>
      <c r="W21" s="75"/>
      <c r="X21" s="75"/>
      <c r="Y21" s="75"/>
      <c r="Z21" s="70"/>
      <c r="AA21" s="71"/>
      <c r="AB21" s="71"/>
      <c r="AC21" s="71"/>
      <c r="AD21" s="64">
        <v>1.4999999999999999E-2</v>
      </c>
      <c r="AE21" s="71"/>
      <c r="AF21" s="70"/>
      <c r="AG21" s="70"/>
      <c r="AH21" s="70"/>
      <c r="AI21" s="70"/>
      <c r="AJ21" s="71"/>
      <c r="AK21" s="72">
        <v>1.4999999999999999E-2</v>
      </c>
      <c r="AL21" s="70"/>
      <c r="AM21" s="70"/>
      <c r="AN21" s="70"/>
      <c r="AO21" s="70"/>
      <c r="AP21" s="71"/>
      <c r="AQ21" s="71"/>
      <c r="AR21" s="83">
        <v>0.06</v>
      </c>
      <c r="AS21" s="84"/>
      <c r="AT21" s="84"/>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row>
    <row r="22" spans="1:101" s="55" customFormat="1" x14ac:dyDescent="0.2">
      <c r="A22" s="67">
        <v>4</v>
      </c>
      <c r="B22" s="68"/>
      <c r="C22" s="69"/>
      <c r="D22" s="68"/>
      <c r="E22" s="70"/>
      <c r="F22" s="70"/>
      <c r="G22" s="71"/>
      <c r="H22" s="90">
        <v>0.01</v>
      </c>
      <c r="I22" s="72">
        <v>0.02</v>
      </c>
      <c r="J22" s="91"/>
      <c r="K22" s="91"/>
      <c r="L22" s="70"/>
      <c r="M22" s="70"/>
      <c r="N22" s="70"/>
      <c r="O22" s="74"/>
      <c r="P22" s="74"/>
      <c r="Q22" s="74"/>
      <c r="R22" s="71"/>
      <c r="S22" s="71"/>
      <c r="T22" s="71"/>
      <c r="U22" s="71"/>
      <c r="V22" s="71"/>
      <c r="W22" s="75"/>
      <c r="X22" s="75"/>
      <c r="Y22" s="75"/>
      <c r="Z22" s="70"/>
      <c r="AA22" s="71"/>
      <c r="AB22" s="71"/>
      <c r="AC22" s="71"/>
      <c r="AD22" s="71"/>
      <c r="AE22" s="71"/>
      <c r="AF22" s="70"/>
      <c r="AG22" s="70"/>
      <c r="AH22" s="70"/>
      <c r="AI22" s="70"/>
      <c r="AJ22" s="71"/>
      <c r="AK22" s="64">
        <v>0.02</v>
      </c>
      <c r="AL22" s="70"/>
      <c r="AM22" s="70"/>
      <c r="AN22" s="70"/>
      <c r="AO22" s="70"/>
      <c r="AP22" s="71"/>
      <c r="AQ22" s="71"/>
      <c r="AR22" s="84"/>
      <c r="AS22" s="84"/>
      <c r="AT22" s="84"/>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row>
    <row r="23" spans="1:101" x14ac:dyDescent="0.2">
      <c r="A23" s="92" t="s">
        <v>200</v>
      </c>
      <c r="B23" s="93"/>
      <c r="C23" s="94"/>
      <c r="D23" s="93"/>
      <c r="E23" s="95"/>
      <c r="F23" s="92">
        <v>0.01</v>
      </c>
      <c r="G23" s="96"/>
      <c r="H23" s="97"/>
      <c r="I23" s="98"/>
      <c r="J23" s="99"/>
      <c r="K23" s="99"/>
      <c r="L23" s="99"/>
      <c r="M23" s="99"/>
      <c r="N23" s="95"/>
      <c r="O23" s="100"/>
      <c r="P23" s="74"/>
      <c r="Q23" s="74"/>
      <c r="R23" s="101"/>
      <c r="S23" s="57">
        <v>0.01</v>
      </c>
      <c r="T23" s="57">
        <v>0.02</v>
      </c>
      <c r="U23" s="71"/>
      <c r="V23" s="71"/>
      <c r="W23" s="75"/>
      <c r="X23" s="75"/>
      <c r="Y23" s="75"/>
      <c r="Z23" s="70"/>
      <c r="AA23" s="71"/>
      <c r="AB23" s="71"/>
      <c r="AC23" s="71"/>
      <c r="AD23" s="71"/>
      <c r="AE23" s="71"/>
      <c r="AF23" s="70"/>
      <c r="AG23" s="70"/>
      <c r="AH23" s="70"/>
      <c r="AI23" s="70"/>
      <c r="AJ23" s="71"/>
      <c r="AK23" s="74"/>
      <c r="AL23" s="70"/>
      <c r="AM23" s="70"/>
      <c r="AN23" s="70"/>
      <c r="AO23" s="70"/>
      <c r="AP23" s="71"/>
      <c r="AQ23" s="71"/>
      <c r="AR23" s="102"/>
      <c r="AS23" s="102"/>
      <c r="AT23" s="102"/>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row>
    <row r="24" spans="1:101" x14ac:dyDescent="0.2">
      <c r="A24" s="92" t="s">
        <v>201</v>
      </c>
      <c r="B24" s="93"/>
      <c r="C24" s="94"/>
      <c r="D24" s="93"/>
      <c r="E24" s="95"/>
      <c r="F24" s="104"/>
      <c r="G24" s="105">
        <v>0.02</v>
      </c>
      <c r="H24" s="101"/>
      <c r="I24" s="104"/>
      <c r="J24" s="104"/>
      <c r="K24" s="104"/>
      <c r="L24" s="70"/>
      <c r="M24" s="70"/>
      <c r="N24" s="70"/>
      <c r="O24" s="74"/>
      <c r="P24" s="74"/>
      <c r="Q24" s="74"/>
      <c r="R24" s="101"/>
      <c r="S24" s="57">
        <v>0.01</v>
      </c>
      <c r="T24" s="57">
        <v>0.02</v>
      </c>
      <c r="U24" s="71"/>
      <c r="V24" s="71"/>
      <c r="W24" s="75"/>
      <c r="X24" s="75"/>
      <c r="Y24" s="75"/>
      <c r="Z24" s="70"/>
      <c r="AA24" s="71"/>
      <c r="AB24" s="71"/>
      <c r="AC24" s="71"/>
      <c r="AD24" s="71"/>
      <c r="AE24" s="71"/>
      <c r="AF24" s="70"/>
      <c r="AG24" s="70"/>
      <c r="AH24" s="70"/>
      <c r="AI24" s="70"/>
      <c r="AJ24" s="71"/>
      <c r="AK24" s="74"/>
      <c r="AL24" s="70"/>
      <c r="AM24" s="70"/>
      <c r="AN24" s="70"/>
      <c r="AO24" s="70"/>
      <c r="AP24" s="71"/>
      <c r="AQ24" s="71"/>
      <c r="AR24" s="102"/>
      <c r="AS24" s="102"/>
      <c r="AT24" s="102"/>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row>
    <row r="25" spans="1:101" x14ac:dyDescent="0.2">
      <c r="A25" s="92" t="s">
        <v>202</v>
      </c>
      <c r="B25" s="93"/>
      <c r="C25" s="94"/>
      <c r="D25" s="93"/>
      <c r="E25" s="95"/>
      <c r="F25" s="104"/>
      <c r="G25" s="101"/>
      <c r="H25" s="101"/>
      <c r="I25" s="104"/>
      <c r="J25" s="104"/>
      <c r="K25" s="104"/>
      <c r="L25" s="70"/>
      <c r="M25" s="70"/>
      <c r="N25" s="70"/>
      <c r="O25" s="74"/>
      <c r="P25" s="74"/>
      <c r="Q25" s="74"/>
      <c r="R25" s="101"/>
      <c r="S25" s="71"/>
      <c r="T25" s="71"/>
      <c r="U25" s="71"/>
      <c r="V25" s="71"/>
      <c r="W25" s="75"/>
      <c r="X25" s="75"/>
      <c r="Y25" s="75"/>
      <c r="Z25" s="72">
        <v>0.03</v>
      </c>
      <c r="AA25" s="57">
        <v>0.03</v>
      </c>
      <c r="AB25" s="57">
        <v>0.05</v>
      </c>
      <c r="AC25" s="71"/>
      <c r="AD25" s="71"/>
      <c r="AE25" s="71"/>
      <c r="AF25" s="70"/>
      <c r="AG25" s="70"/>
      <c r="AH25" s="70"/>
      <c r="AI25" s="70"/>
      <c r="AJ25" s="71"/>
      <c r="AK25" s="74"/>
      <c r="AL25" s="70"/>
      <c r="AM25" s="70"/>
      <c r="AN25" s="70"/>
      <c r="AO25" s="70"/>
      <c r="AP25" s="71"/>
      <c r="AQ25" s="71"/>
      <c r="AR25" s="102"/>
      <c r="AS25" s="102"/>
      <c r="AT25" s="102"/>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row>
    <row r="26" spans="1:101" s="55" customFormat="1" x14ac:dyDescent="0.2">
      <c r="A26" s="67" t="s">
        <v>203</v>
      </c>
      <c r="B26" s="68"/>
      <c r="C26" s="69"/>
      <c r="D26" s="68"/>
      <c r="E26" s="92">
        <v>0.1</v>
      </c>
      <c r="F26" s="70"/>
      <c r="G26" s="71"/>
      <c r="H26" s="71"/>
      <c r="I26" s="70"/>
      <c r="J26" s="92">
        <v>0.02</v>
      </c>
      <c r="K26" s="92">
        <v>0.04</v>
      </c>
      <c r="L26" s="70"/>
      <c r="M26" s="70"/>
      <c r="N26" s="70"/>
      <c r="O26" s="74"/>
      <c r="P26" s="74"/>
      <c r="Q26" s="74"/>
      <c r="R26" s="71"/>
      <c r="S26" s="71"/>
      <c r="T26" s="71"/>
      <c r="U26" s="71"/>
      <c r="V26" s="71"/>
      <c r="W26" s="57">
        <v>0.05</v>
      </c>
      <c r="X26" s="65">
        <v>0.1</v>
      </c>
      <c r="Y26" s="76"/>
      <c r="Z26" s="70"/>
      <c r="AA26" s="71"/>
      <c r="AB26" s="71"/>
      <c r="AC26" s="71"/>
      <c r="AD26" s="71"/>
      <c r="AE26" s="71"/>
      <c r="AF26" s="70"/>
      <c r="AG26" s="70"/>
      <c r="AH26" s="70"/>
      <c r="AI26" s="70"/>
      <c r="AJ26" s="71"/>
      <c r="AK26" s="74"/>
      <c r="AL26" s="70"/>
      <c r="AM26" s="70"/>
      <c r="AN26" s="70"/>
      <c r="AO26" s="70"/>
      <c r="AP26" s="71"/>
      <c r="AQ26" s="71"/>
      <c r="AR26" s="84"/>
      <c r="AS26" s="83">
        <v>0.02</v>
      </c>
      <c r="AT26" s="83">
        <v>0.04</v>
      </c>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row>
    <row r="27" spans="1:101" s="55" customFormat="1" x14ac:dyDescent="0.2">
      <c r="A27" s="67" t="s">
        <v>204</v>
      </c>
      <c r="B27" s="68"/>
      <c r="C27" s="69"/>
      <c r="D27" s="68"/>
      <c r="E27" s="104"/>
      <c r="F27" s="70"/>
      <c r="G27" s="71"/>
      <c r="H27" s="71"/>
      <c r="I27" s="70"/>
      <c r="J27" s="104"/>
      <c r="K27" s="104"/>
      <c r="L27" s="70"/>
      <c r="M27" s="70"/>
      <c r="N27" s="70"/>
      <c r="O27" s="74"/>
      <c r="P27" s="74"/>
      <c r="Q27" s="74"/>
      <c r="R27" s="71"/>
      <c r="S27" s="71"/>
      <c r="T27" s="71"/>
      <c r="U27" s="71"/>
      <c r="V27" s="71"/>
      <c r="W27" s="75"/>
      <c r="X27" s="75"/>
      <c r="Y27" s="65">
        <v>0.2</v>
      </c>
      <c r="Z27" s="70"/>
      <c r="AA27" s="71"/>
      <c r="AB27" s="71"/>
      <c r="AC27" s="71"/>
      <c r="AD27" s="71"/>
      <c r="AE27" s="71"/>
      <c r="AF27" s="70"/>
      <c r="AG27" s="70"/>
      <c r="AH27" s="70"/>
      <c r="AI27" s="70"/>
      <c r="AJ27" s="71"/>
      <c r="AK27" s="74"/>
      <c r="AL27" s="70"/>
      <c r="AM27" s="70"/>
      <c r="AN27" s="70"/>
      <c r="AO27" s="70"/>
      <c r="AP27" s="71"/>
      <c r="AQ27" s="71"/>
      <c r="AR27" s="84"/>
      <c r="AS27" s="84"/>
      <c r="AT27" s="84"/>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row>
    <row r="28" spans="1:101" x14ac:dyDescent="0.2">
      <c r="A28" s="92">
        <v>5</v>
      </c>
      <c r="B28" s="93"/>
      <c r="C28" s="105">
        <v>0.01</v>
      </c>
      <c r="D28" s="93"/>
      <c r="E28" s="95"/>
      <c r="F28" s="104"/>
      <c r="G28" s="101"/>
      <c r="H28" s="106">
        <v>0.01</v>
      </c>
      <c r="I28" s="92">
        <v>0.02</v>
      </c>
      <c r="J28" s="104"/>
      <c r="K28" s="104"/>
      <c r="L28" s="72">
        <v>2.5000000000000001E-2</v>
      </c>
      <c r="M28" s="72">
        <v>0.05</v>
      </c>
      <c r="N28" s="72">
        <v>2.5000000000000001E-2</v>
      </c>
      <c r="O28" s="64">
        <v>0.05</v>
      </c>
      <c r="P28" s="64">
        <v>0.04</v>
      </c>
      <c r="Q28" s="64">
        <v>0.08</v>
      </c>
      <c r="R28" s="101"/>
      <c r="S28" s="71"/>
      <c r="T28" s="71"/>
      <c r="U28" s="71"/>
      <c r="V28" s="71"/>
      <c r="W28" s="75"/>
      <c r="X28" s="75"/>
      <c r="Y28" s="75"/>
      <c r="Z28" s="70"/>
      <c r="AA28" s="71"/>
      <c r="AB28" s="71"/>
      <c r="AC28" s="57">
        <v>0.06</v>
      </c>
      <c r="AD28" s="57">
        <v>0.02</v>
      </c>
      <c r="AE28" s="57">
        <v>0.01</v>
      </c>
      <c r="AF28" s="72">
        <v>0.01</v>
      </c>
      <c r="AG28" s="72">
        <v>0.02</v>
      </c>
      <c r="AH28" s="72">
        <v>0.05</v>
      </c>
      <c r="AI28" s="70"/>
      <c r="AJ28" s="71"/>
      <c r="AK28" s="64">
        <v>0.02</v>
      </c>
      <c r="AL28" s="70"/>
      <c r="AM28" s="70"/>
      <c r="AN28" s="70"/>
      <c r="AO28" s="70"/>
      <c r="AP28" s="57">
        <v>0.02</v>
      </c>
      <c r="AQ28" s="57">
        <v>0.04</v>
      </c>
      <c r="AR28" s="102"/>
      <c r="AS28" s="102"/>
      <c r="AT28" s="102"/>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row>
    <row r="29" spans="1:101" x14ac:dyDescent="0.2">
      <c r="A29" s="92" t="s">
        <v>205</v>
      </c>
      <c r="B29" s="93"/>
      <c r="C29" s="107"/>
      <c r="D29" s="92">
        <v>0.02</v>
      </c>
      <c r="E29" s="104"/>
      <c r="F29" s="92">
        <v>0.02</v>
      </c>
      <c r="G29" s="101"/>
      <c r="H29" s="97"/>
      <c r="I29" s="98"/>
      <c r="J29" s="104"/>
      <c r="K29" s="104"/>
      <c r="L29" s="99"/>
      <c r="M29" s="99"/>
      <c r="N29" s="70"/>
      <c r="O29" s="74"/>
      <c r="P29" s="74"/>
      <c r="Q29" s="74"/>
      <c r="R29" s="101"/>
      <c r="S29" s="57">
        <v>0.02</v>
      </c>
      <c r="T29" s="57">
        <v>0.05</v>
      </c>
      <c r="U29" s="71"/>
      <c r="V29" s="71"/>
      <c r="W29" s="75"/>
      <c r="X29" s="75"/>
      <c r="Y29" s="75"/>
      <c r="Z29" s="70"/>
      <c r="AA29" s="71"/>
      <c r="AB29" s="71"/>
      <c r="AC29" s="71"/>
      <c r="AD29" s="71"/>
      <c r="AE29" s="71"/>
      <c r="AF29" s="70"/>
      <c r="AG29" s="70"/>
      <c r="AH29" s="70"/>
      <c r="AI29" s="70"/>
      <c r="AJ29" s="71"/>
      <c r="AK29" s="74"/>
      <c r="AL29" s="70"/>
      <c r="AM29" s="70"/>
      <c r="AN29" s="70"/>
      <c r="AO29" s="70"/>
      <c r="AP29" s="71"/>
      <c r="AQ29" s="71"/>
      <c r="AR29" s="102"/>
      <c r="AS29" s="102"/>
      <c r="AT29" s="102"/>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row>
    <row r="30" spans="1:101" x14ac:dyDescent="0.2">
      <c r="A30" s="92" t="s">
        <v>206</v>
      </c>
      <c r="B30" s="93"/>
      <c r="C30" s="107"/>
      <c r="D30" s="93"/>
      <c r="E30" s="104"/>
      <c r="F30" s="108">
        <v>0.05</v>
      </c>
      <c r="G30" s="105">
        <v>0.04</v>
      </c>
      <c r="H30" s="101"/>
      <c r="I30" s="104"/>
      <c r="J30" s="104"/>
      <c r="K30" s="104"/>
      <c r="L30" s="70"/>
      <c r="M30" s="104"/>
      <c r="N30" s="70"/>
      <c r="O30" s="74"/>
      <c r="P30" s="74"/>
      <c r="Q30" s="74"/>
      <c r="R30" s="105">
        <v>0.02</v>
      </c>
      <c r="S30" s="57">
        <v>0.03</v>
      </c>
      <c r="T30" s="57">
        <v>0.05</v>
      </c>
      <c r="U30" s="71"/>
      <c r="V30" s="71"/>
      <c r="W30" s="75"/>
      <c r="X30" s="75"/>
      <c r="Y30" s="75"/>
      <c r="Z30" s="70"/>
      <c r="AA30" s="71"/>
      <c r="AB30" s="71"/>
      <c r="AC30" s="71"/>
      <c r="AD30" s="71"/>
      <c r="AE30" s="71"/>
      <c r="AF30" s="70"/>
      <c r="AG30" s="70"/>
      <c r="AH30" s="70"/>
      <c r="AI30" s="70"/>
      <c r="AJ30" s="71"/>
      <c r="AK30" s="74"/>
      <c r="AL30" s="70"/>
      <c r="AM30" s="70"/>
      <c r="AN30" s="72">
        <v>0.02</v>
      </c>
      <c r="AO30" s="72">
        <v>0.04</v>
      </c>
      <c r="AP30" s="71"/>
      <c r="AQ30" s="71"/>
      <c r="AR30" s="102"/>
      <c r="AS30" s="102"/>
      <c r="AT30" s="102"/>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row>
    <row r="31" spans="1:101" x14ac:dyDescent="0.2">
      <c r="A31" s="92" t="s">
        <v>207</v>
      </c>
      <c r="B31" s="93"/>
      <c r="C31" s="107"/>
      <c r="D31" s="93"/>
      <c r="E31" s="92">
        <v>0.1</v>
      </c>
      <c r="F31" s="104"/>
      <c r="G31" s="101"/>
      <c r="H31" s="101"/>
      <c r="I31" s="99"/>
      <c r="J31" s="92">
        <v>0.03</v>
      </c>
      <c r="K31" s="92">
        <v>0.06</v>
      </c>
      <c r="L31" s="99"/>
      <c r="M31" s="99"/>
      <c r="N31" s="95"/>
      <c r="O31" s="100"/>
      <c r="P31" s="74"/>
      <c r="Q31" s="74"/>
      <c r="R31" s="101"/>
      <c r="S31" s="71"/>
      <c r="T31" s="71"/>
      <c r="U31" s="57">
        <v>0.05</v>
      </c>
      <c r="V31" s="71"/>
      <c r="W31" s="75"/>
      <c r="X31" s="75"/>
      <c r="Y31" s="75"/>
      <c r="Z31" s="72">
        <v>0.05</v>
      </c>
      <c r="AA31" s="57">
        <v>0.05</v>
      </c>
      <c r="AB31" s="57">
        <v>0.1</v>
      </c>
      <c r="AC31" s="71"/>
      <c r="AD31" s="71"/>
      <c r="AE31" s="71"/>
      <c r="AF31" s="70"/>
      <c r="AG31" s="70"/>
      <c r="AH31" s="70"/>
      <c r="AI31" s="70"/>
      <c r="AJ31" s="71"/>
      <c r="AK31" s="74"/>
      <c r="AL31" s="70"/>
      <c r="AM31" s="70"/>
      <c r="AN31" s="70"/>
      <c r="AO31" s="70"/>
      <c r="AP31" s="71"/>
      <c r="AQ31" s="71"/>
      <c r="AR31" s="102"/>
      <c r="AS31" s="109">
        <v>0.03</v>
      </c>
      <c r="AT31" s="109">
        <v>0.06</v>
      </c>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row>
    <row r="32" spans="1:101" x14ac:dyDescent="0.2">
      <c r="A32" s="92" t="s">
        <v>208</v>
      </c>
      <c r="B32" s="93"/>
      <c r="C32" s="107"/>
      <c r="D32" s="93"/>
      <c r="E32" s="110">
        <v>0.1</v>
      </c>
      <c r="F32" s="104"/>
      <c r="G32" s="101"/>
      <c r="H32" s="101"/>
      <c r="I32" s="99"/>
      <c r="J32" s="104"/>
      <c r="K32" s="104"/>
      <c r="L32" s="99"/>
      <c r="M32" s="99"/>
      <c r="N32" s="95"/>
      <c r="O32" s="100"/>
      <c r="P32" s="74"/>
      <c r="Q32" s="74"/>
      <c r="R32" s="101"/>
      <c r="S32" s="71"/>
      <c r="T32" s="71"/>
      <c r="U32" s="71"/>
      <c r="V32" s="71"/>
      <c r="W32" s="65">
        <v>0.1</v>
      </c>
      <c r="X32" s="65">
        <v>0.2</v>
      </c>
      <c r="Y32" s="75"/>
      <c r="Z32" s="70"/>
      <c r="AA32" s="71"/>
      <c r="AB32" s="71"/>
      <c r="AC32" s="71"/>
      <c r="AD32" s="71"/>
      <c r="AE32" s="71"/>
      <c r="AF32" s="70"/>
      <c r="AG32" s="70"/>
      <c r="AH32" s="70"/>
      <c r="AI32" s="70"/>
      <c r="AJ32" s="71"/>
      <c r="AK32" s="74"/>
      <c r="AL32" s="70"/>
      <c r="AM32" s="70"/>
      <c r="AN32" s="70"/>
      <c r="AO32" s="70"/>
      <c r="AP32" s="71"/>
      <c r="AQ32" s="71"/>
      <c r="AR32" s="102"/>
      <c r="AS32" s="102"/>
      <c r="AT32" s="102"/>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row>
    <row r="33" spans="1:101" x14ac:dyDescent="0.2">
      <c r="A33" s="92" t="s">
        <v>209</v>
      </c>
      <c r="B33" s="93"/>
      <c r="C33" s="107"/>
      <c r="D33" s="93"/>
      <c r="E33" s="104"/>
      <c r="F33" s="104"/>
      <c r="G33" s="101"/>
      <c r="H33" s="101"/>
      <c r="I33" s="99"/>
      <c r="J33" s="104"/>
      <c r="K33" s="104"/>
      <c r="L33" s="99"/>
      <c r="M33" s="99"/>
      <c r="N33" s="95"/>
      <c r="O33" s="100"/>
      <c r="P33" s="74"/>
      <c r="Q33" s="74"/>
      <c r="R33" s="101"/>
      <c r="S33" s="71"/>
      <c r="T33" s="71"/>
      <c r="U33" s="71"/>
      <c r="V33" s="71"/>
      <c r="W33" s="75"/>
      <c r="X33" s="75"/>
      <c r="Y33" s="65">
        <v>0.3</v>
      </c>
      <c r="Z33" s="70"/>
      <c r="AA33" s="71"/>
      <c r="AB33" s="71"/>
      <c r="AC33" s="71"/>
      <c r="AD33" s="71"/>
      <c r="AE33" s="71"/>
      <c r="AF33" s="70"/>
      <c r="AG33" s="70"/>
      <c r="AH33" s="70"/>
      <c r="AI33" s="70"/>
      <c r="AJ33" s="71"/>
      <c r="AK33" s="74"/>
      <c r="AL33" s="70"/>
      <c r="AM33" s="70"/>
      <c r="AN33" s="70"/>
      <c r="AO33" s="70"/>
      <c r="AP33" s="71"/>
      <c r="AQ33" s="71"/>
      <c r="AR33" s="102"/>
      <c r="AS33" s="102"/>
      <c r="AT33" s="102"/>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row>
    <row r="34" spans="1:101" x14ac:dyDescent="0.2">
      <c r="A34" s="92">
        <v>10</v>
      </c>
      <c r="B34" s="92">
        <v>0.02</v>
      </c>
      <c r="C34" s="105">
        <v>0.02</v>
      </c>
      <c r="D34" s="93"/>
      <c r="E34" s="104"/>
      <c r="F34" s="104"/>
      <c r="G34" s="101"/>
      <c r="H34" s="106">
        <v>0.02</v>
      </c>
      <c r="I34" s="92">
        <v>0.04</v>
      </c>
      <c r="J34" s="104"/>
      <c r="K34" s="104"/>
      <c r="L34" s="72">
        <v>2.5000000000000001E-2</v>
      </c>
      <c r="M34" s="110">
        <v>0.05</v>
      </c>
      <c r="N34" s="72">
        <v>2.5000000000000001E-2</v>
      </c>
      <c r="O34" s="64">
        <v>0.05</v>
      </c>
      <c r="P34" s="64">
        <v>0.04</v>
      </c>
      <c r="Q34" s="64">
        <v>0.08</v>
      </c>
      <c r="R34" s="111"/>
      <c r="S34" s="71"/>
      <c r="T34" s="71"/>
      <c r="U34" s="71"/>
      <c r="V34" s="71"/>
      <c r="W34" s="75"/>
      <c r="X34" s="75"/>
      <c r="Y34" s="75"/>
      <c r="Z34" s="70"/>
      <c r="AA34" s="71"/>
      <c r="AB34" s="71"/>
      <c r="AC34" s="57">
        <v>0.08</v>
      </c>
      <c r="AD34" s="57">
        <v>0.02</v>
      </c>
      <c r="AE34" s="57">
        <v>0.02</v>
      </c>
      <c r="AF34" s="72">
        <v>0.02</v>
      </c>
      <c r="AG34" s="72">
        <v>0.03</v>
      </c>
      <c r="AH34" s="72">
        <v>0.08</v>
      </c>
      <c r="AI34" s="70"/>
      <c r="AJ34" s="71"/>
      <c r="AK34" s="64">
        <v>0.02</v>
      </c>
      <c r="AL34" s="70"/>
      <c r="AM34" s="70"/>
      <c r="AN34" s="112"/>
      <c r="AO34" s="112"/>
      <c r="AP34" s="57">
        <v>0.02</v>
      </c>
      <c r="AQ34" s="90">
        <v>0.04</v>
      </c>
      <c r="AR34" s="102"/>
      <c r="AS34" s="102"/>
      <c r="AT34" s="102"/>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row>
    <row r="35" spans="1:101" x14ac:dyDescent="0.2">
      <c r="A35" s="92">
        <v>15</v>
      </c>
      <c r="B35" s="93"/>
      <c r="C35" s="107"/>
      <c r="D35" s="93"/>
      <c r="E35" s="104"/>
      <c r="F35" s="104"/>
      <c r="G35" s="101"/>
      <c r="H35" s="106">
        <v>0.03</v>
      </c>
      <c r="I35" s="92">
        <v>0.06</v>
      </c>
      <c r="J35" s="104"/>
      <c r="K35" s="104"/>
      <c r="L35" s="104"/>
      <c r="M35" s="104"/>
      <c r="N35" s="104"/>
      <c r="O35" s="100"/>
      <c r="P35" s="74"/>
      <c r="Q35" s="74"/>
      <c r="R35" s="101"/>
      <c r="S35" s="71"/>
      <c r="T35" s="71"/>
      <c r="U35" s="71"/>
      <c r="V35" s="71"/>
      <c r="W35" s="75"/>
      <c r="X35" s="75"/>
      <c r="Y35" s="75"/>
      <c r="Z35" s="70"/>
      <c r="AA35" s="71"/>
      <c r="AB35" s="71"/>
      <c r="AC35" s="71"/>
      <c r="AD35" s="71"/>
      <c r="AE35" s="71"/>
      <c r="AF35" s="70"/>
      <c r="AG35" s="70"/>
      <c r="AH35" s="70"/>
      <c r="AI35" s="70"/>
      <c r="AJ35" s="71"/>
      <c r="AK35" s="74"/>
      <c r="AL35" s="70"/>
      <c r="AM35" s="70"/>
      <c r="AN35" s="70"/>
      <c r="AO35" s="70"/>
      <c r="AP35" s="71"/>
      <c r="AQ35" s="71"/>
      <c r="AR35" s="102"/>
      <c r="AS35" s="102"/>
      <c r="AT35" s="102"/>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row>
    <row r="36" spans="1:101" x14ac:dyDescent="0.2">
      <c r="A36" s="92" t="s">
        <v>210</v>
      </c>
      <c r="B36" s="93"/>
      <c r="C36" s="107"/>
      <c r="D36" s="93"/>
      <c r="E36" s="104"/>
      <c r="F36" s="104"/>
      <c r="G36" s="101"/>
      <c r="H36" s="101"/>
      <c r="I36" s="104"/>
      <c r="J36" s="104"/>
      <c r="K36" s="104"/>
      <c r="L36" s="104"/>
      <c r="M36" s="104"/>
      <c r="N36" s="104"/>
      <c r="O36" s="100"/>
      <c r="P36" s="74"/>
      <c r="Q36" s="74"/>
      <c r="R36" s="101"/>
      <c r="S36" s="71"/>
      <c r="T36" s="71"/>
      <c r="U36" s="57">
        <v>0.08</v>
      </c>
      <c r="V36" s="71"/>
      <c r="W36" s="75"/>
      <c r="X36" s="75"/>
      <c r="Y36" s="75"/>
      <c r="Z36" s="70"/>
      <c r="AA36" s="57">
        <v>0.1</v>
      </c>
      <c r="AB36" s="57">
        <v>0.2</v>
      </c>
      <c r="AC36" s="71"/>
      <c r="AD36" s="71"/>
      <c r="AE36" s="71"/>
      <c r="AF36" s="70"/>
      <c r="AG36" s="70"/>
      <c r="AH36" s="70"/>
      <c r="AI36" s="70"/>
      <c r="AJ36" s="71"/>
      <c r="AK36" s="74"/>
      <c r="AL36" s="70"/>
      <c r="AM36" s="70"/>
      <c r="AN36" s="70"/>
      <c r="AO36" s="70"/>
      <c r="AP36" s="71"/>
      <c r="AQ36" s="71"/>
      <c r="AR36" s="102"/>
      <c r="AS36" s="102"/>
      <c r="AT36" s="102"/>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row>
    <row r="37" spans="1:101" x14ac:dyDescent="0.2">
      <c r="A37" s="92">
        <v>20</v>
      </c>
      <c r="B37" s="93"/>
      <c r="C37" s="107"/>
      <c r="D37" s="93"/>
      <c r="E37" s="104"/>
      <c r="F37" s="104"/>
      <c r="G37" s="101"/>
      <c r="H37" s="106">
        <v>0.03</v>
      </c>
      <c r="I37" s="92">
        <v>0.06</v>
      </c>
      <c r="J37" s="104"/>
      <c r="K37" s="104"/>
      <c r="L37" s="104"/>
      <c r="M37" s="104"/>
      <c r="N37" s="113">
        <v>0.04</v>
      </c>
      <c r="O37" s="113">
        <v>0.08</v>
      </c>
      <c r="P37" s="64">
        <v>0.06</v>
      </c>
      <c r="Q37" s="64">
        <v>0.12</v>
      </c>
      <c r="R37" s="101"/>
      <c r="S37" s="71"/>
      <c r="T37" s="71"/>
      <c r="U37" s="71"/>
      <c r="V37" s="71"/>
      <c r="W37" s="75"/>
      <c r="X37" s="75"/>
      <c r="Y37" s="75"/>
      <c r="Z37" s="70"/>
      <c r="AA37" s="71"/>
      <c r="AB37" s="71"/>
      <c r="AC37" s="57">
        <v>0.12</v>
      </c>
      <c r="AD37" s="71"/>
      <c r="AE37" s="71"/>
      <c r="AF37" s="70"/>
      <c r="AG37" s="70"/>
      <c r="AH37" s="70"/>
      <c r="AI37" s="70"/>
      <c r="AJ37" s="71"/>
      <c r="AK37" s="74"/>
      <c r="AL37" s="70"/>
      <c r="AM37" s="70"/>
      <c r="AN37" s="70"/>
      <c r="AO37" s="70"/>
      <c r="AP37" s="71"/>
      <c r="AQ37" s="71"/>
      <c r="AR37" s="102"/>
      <c r="AS37" s="102"/>
      <c r="AT37" s="102"/>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row>
    <row r="38" spans="1:101" x14ac:dyDescent="0.2">
      <c r="A38" s="92" t="s">
        <v>211</v>
      </c>
      <c r="B38" s="93"/>
      <c r="C38" s="107"/>
      <c r="D38" s="93"/>
      <c r="E38" s="104"/>
      <c r="F38" s="104"/>
      <c r="G38" s="101"/>
      <c r="H38" s="101"/>
      <c r="I38" s="104"/>
      <c r="J38" s="104"/>
      <c r="K38" s="104"/>
      <c r="L38" s="104"/>
      <c r="M38" s="104"/>
      <c r="N38" s="100"/>
      <c r="O38" s="100"/>
      <c r="P38" s="74"/>
      <c r="Q38" s="74"/>
      <c r="R38" s="105">
        <v>0.03</v>
      </c>
      <c r="S38" s="57">
        <v>0.03</v>
      </c>
      <c r="T38" s="57">
        <v>0.05</v>
      </c>
      <c r="U38" s="71"/>
      <c r="V38" s="71"/>
      <c r="W38" s="75"/>
      <c r="X38" s="75"/>
      <c r="Y38" s="75"/>
      <c r="Z38" s="70"/>
      <c r="AA38" s="71"/>
      <c r="AB38" s="71"/>
      <c r="AC38" s="71"/>
      <c r="AD38" s="71"/>
      <c r="AE38" s="71"/>
      <c r="AF38" s="70"/>
      <c r="AG38" s="70"/>
      <c r="AH38" s="70"/>
      <c r="AI38" s="70"/>
      <c r="AJ38" s="71"/>
      <c r="AK38" s="74"/>
      <c r="AL38" s="70"/>
      <c r="AM38" s="70"/>
      <c r="AN38" s="70"/>
      <c r="AO38" s="70"/>
      <c r="AP38" s="71"/>
      <c r="AQ38" s="71"/>
      <c r="AR38" s="102"/>
      <c r="AS38" s="102"/>
      <c r="AT38" s="102"/>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row>
    <row r="39" spans="1:101" x14ac:dyDescent="0.2">
      <c r="A39" s="92" t="s">
        <v>212</v>
      </c>
      <c r="B39" s="93"/>
      <c r="C39" s="107"/>
      <c r="D39" s="92">
        <v>0.03</v>
      </c>
      <c r="E39" s="104"/>
      <c r="F39" s="92">
        <v>0.03</v>
      </c>
      <c r="G39" s="105">
        <v>0.06</v>
      </c>
      <c r="H39" s="97"/>
      <c r="I39" s="98"/>
      <c r="J39" s="92">
        <v>0.05</v>
      </c>
      <c r="K39" s="105">
        <v>0.1</v>
      </c>
      <c r="L39" s="98"/>
      <c r="M39" s="98"/>
      <c r="N39" s="100"/>
      <c r="O39" s="100"/>
      <c r="P39" s="74"/>
      <c r="Q39" s="74"/>
      <c r="R39" s="101"/>
      <c r="S39" s="57">
        <v>0.05</v>
      </c>
      <c r="T39" s="57">
        <v>0.1</v>
      </c>
      <c r="U39" s="71"/>
      <c r="V39" s="71"/>
      <c r="W39" s="75"/>
      <c r="X39" s="75"/>
      <c r="Y39" s="75"/>
      <c r="Z39" s="70"/>
      <c r="AA39" s="57">
        <v>0.1</v>
      </c>
      <c r="AB39" s="71"/>
      <c r="AC39" s="71"/>
      <c r="AD39" s="71"/>
      <c r="AE39" s="71"/>
      <c r="AF39" s="70"/>
      <c r="AG39" s="70"/>
      <c r="AH39" s="70"/>
      <c r="AI39" s="70"/>
      <c r="AJ39" s="71"/>
      <c r="AK39" s="74"/>
      <c r="AL39" s="70"/>
      <c r="AM39" s="70"/>
      <c r="AN39" s="72">
        <v>0.03</v>
      </c>
      <c r="AO39" s="72">
        <v>0.06</v>
      </c>
      <c r="AP39" s="71"/>
      <c r="AQ39" s="71"/>
      <c r="AR39" s="102"/>
      <c r="AS39" s="109">
        <v>0.05</v>
      </c>
      <c r="AT39" s="109">
        <v>0.1</v>
      </c>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row>
    <row r="40" spans="1:101" x14ac:dyDescent="0.2">
      <c r="A40" s="92" t="s">
        <v>213</v>
      </c>
      <c r="B40" s="93"/>
      <c r="C40" s="107"/>
      <c r="D40" s="93"/>
      <c r="E40" s="92">
        <v>0.3</v>
      </c>
      <c r="F40" s="101"/>
      <c r="G40" s="96"/>
      <c r="H40" s="96"/>
      <c r="I40" s="99"/>
      <c r="J40" s="99"/>
      <c r="K40" s="99"/>
      <c r="L40" s="99"/>
      <c r="M40" s="99"/>
      <c r="N40" s="95"/>
      <c r="O40" s="100"/>
      <c r="P40" s="74"/>
      <c r="Q40" s="74"/>
      <c r="R40" s="101"/>
      <c r="S40" s="71"/>
      <c r="T40" s="71"/>
      <c r="U40" s="71"/>
      <c r="V40" s="71"/>
      <c r="W40" s="75"/>
      <c r="X40" s="75"/>
      <c r="Y40" s="75"/>
      <c r="Z40" s="72">
        <v>0.1</v>
      </c>
      <c r="AA40" s="57">
        <v>0.1</v>
      </c>
      <c r="AB40" s="57">
        <v>0.2</v>
      </c>
      <c r="AC40" s="71"/>
      <c r="AD40" s="71"/>
      <c r="AE40" s="71"/>
      <c r="AF40" s="70"/>
      <c r="AG40" s="70"/>
      <c r="AH40" s="70"/>
      <c r="AI40" s="70"/>
      <c r="AJ40" s="71"/>
      <c r="AK40" s="74"/>
      <c r="AL40" s="70"/>
      <c r="AM40" s="70"/>
      <c r="AN40" s="70"/>
      <c r="AO40" s="70"/>
      <c r="AP40" s="71"/>
      <c r="AQ40" s="71"/>
      <c r="AR40" s="102"/>
      <c r="AS40" s="102"/>
      <c r="AT40" s="102"/>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row>
    <row r="41" spans="1:101" x14ac:dyDescent="0.2">
      <c r="A41" s="92" t="s">
        <v>214</v>
      </c>
      <c r="B41" s="93"/>
      <c r="C41" s="107"/>
      <c r="D41" s="93"/>
      <c r="E41" s="110">
        <v>0.3</v>
      </c>
      <c r="F41" s="101"/>
      <c r="G41" s="96"/>
      <c r="H41" s="96"/>
      <c r="I41" s="99"/>
      <c r="J41" s="99"/>
      <c r="K41" s="99"/>
      <c r="L41" s="99"/>
      <c r="M41" s="99"/>
      <c r="N41" s="95"/>
      <c r="O41" s="100"/>
      <c r="P41" s="74"/>
      <c r="Q41" s="74"/>
      <c r="R41" s="101"/>
      <c r="S41" s="71"/>
      <c r="T41" s="71"/>
      <c r="U41" s="71"/>
      <c r="V41" s="71"/>
      <c r="W41" s="57">
        <v>0.25</v>
      </c>
      <c r="X41" s="65">
        <v>0.5</v>
      </c>
      <c r="Y41" s="75"/>
      <c r="Z41" s="70"/>
      <c r="AA41" s="71"/>
      <c r="AB41" s="71"/>
      <c r="AC41" s="71"/>
      <c r="AD41" s="71"/>
      <c r="AE41" s="71"/>
      <c r="AF41" s="70"/>
      <c r="AG41" s="70"/>
      <c r="AH41" s="70"/>
      <c r="AI41" s="70"/>
      <c r="AJ41" s="71"/>
      <c r="AK41" s="74"/>
      <c r="AL41" s="70"/>
      <c r="AM41" s="70"/>
      <c r="AN41" s="70"/>
      <c r="AO41" s="70"/>
      <c r="AP41" s="71"/>
      <c r="AQ41" s="71"/>
      <c r="AR41" s="102"/>
      <c r="AS41" s="102"/>
      <c r="AT41" s="102"/>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row>
    <row r="42" spans="1:101" x14ac:dyDescent="0.2">
      <c r="A42" s="92" t="s">
        <v>215</v>
      </c>
      <c r="B42" s="93"/>
      <c r="C42" s="107"/>
      <c r="D42" s="93"/>
      <c r="E42" s="104"/>
      <c r="F42" s="101"/>
      <c r="G42" s="96"/>
      <c r="H42" s="96"/>
      <c r="I42" s="99"/>
      <c r="J42" s="99"/>
      <c r="K42" s="99"/>
      <c r="L42" s="99"/>
      <c r="M42" s="99"/>
      <c r="N42" s="95"/>
      <c r="O42" s="100"/>
      <c r="P42" s="74"/>
      <c r="Q42" s="74"/>
      <c r="R42" s="101"/>
      <c r="S42" s="71"/>
      <c r="T42" s="71"/>
      <c r="U42" s="71"/>
      <c r="V42" s="71"/>
      <c r="W42" s="75"/>
      <c r="X42" s="75"/>
      <c r="Y42" s="65">
        <v>0.5</v>
      </c>
      <c r="Z42" s="70"/>
      <c r="AA42" s="71"/>
      <c r="AB42" s="71"/>
      <c r="AC42" s="71"/>
      <c r="AD42" s="71"/>
      <c r="AE42" s="71"/>
      <c r="AF42" s="70"/>
      <c r="AG42" s="70"/>
      <c r="AH42" s="70"/>
      <c r="AI42" s="70"/>
      <c r="AJ42" s="71"/>
      <c r="AK42" s="74"/>
      <c r="AL42" s="70"/>
      <c r="AM42" s="70"/>
      <c r="AN42" s="70"/>
      <c r="AO42" s="70"/>
      <c r="AP42" s="71"/>
      <c r="AQ42" s="71"/>
      <c r="AR42" s="102"/>
      <c r="AS42" s="102"/>
      <c r="AT42" s="102"/>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row>
    <row r="43" spans="1:101" x14ac:dyDescent="0.2">
      <c r="A43" s="92">
        <v>25</v>
      </c>
      <c r="B43" s="92">
        <v>0.03</v>
      </c>
      <c r="C43" s="105">
        <v>0.03</v>
      </c>
      <c r="D43" s="93"/>
      <c r="E43" s="104"/>
      <c r="F43" s="101"/>
      <c r="G43" s="96"/>
      <c r="H43" s="105">
        <v>0.03</v>
      </c>
      <c r="I43" s="92">
        <v>0.06</v>
      </c>
      <c r="J43" s="99"/>
      <c r="K43" s="99"/>
      <c r="L43" s="110">
        <v>0.04</v>
      </c>
      <c r="M43" s="110">
        <v>0.08</v>
      </c>
      <c r="N43" s="113">
        <v>0.04</v>
      </c>
      <c r="O43" s="113">
        <v>0.08</v>
      </c>
      <c r="P43" s="64">
        <v>0.06</v>
      </c>
      <c r="Q43" s="64">
        <v>0.12</v>
      </c>
      <c r="R43" s="111"/>
      <c r="S43" s="71"/>
      <c r="T43" s="71"/>
      <c r="U43" s="71"/>
      <c r="V43" s="71"/>
      <c r="W43" s="75"/>
      <c r="X43" s="75"/>
      <c r="Y43" s="75"/>
      <c r="Z43" s="70"/>
      <c r="AA43" s="71"/>
      <c r="AB43" s="71"/>
      <c r="AC43" s="57">
        <v>0.12</v>
      </c>
      <c r="AD43" s="57">
        <v>0.03</v>
      </c>
      <c r="AE43" s="71"/>
      <c r="AF43" s="70"/>
      <c r="AG43" s="70"/>
      <c r="AH43" s="72">
        <v>0.14000000000000001</v>
      </c>
      <c r="AI43" s="70"/>
      <c r="AJ43" s="71"/>
      <c r="AK43" s="64">
        <v>0.03</v>
      </c>
      <c r="AL43" s="70"/>
      <c r="AM43" s="70"/>
      <c r="AN43" s="112"/>
      <c r="AO43" s="112"/>
      <c r="AP43" s="57">
        <v>0.03</v>
      </c>
      <c r="AQ43" s="90">
        <v>0.06</v>
      </c>
      <c r="AR43" s="102"/>
      <c r="AS43" s="102"/>
      <c r="AT43" s="102"/>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row>
    <row r="44" spans="1:101" x14ac:dyDescent="0.2">
      <c r="A44" s="92">
        <v>30</v>
      </c>
      <c r="B44" s="93"/>
      <c r="C44" s="107"/>
      <c r="D44" s="93"/>
      <c r="E44" s="104"/>
      <c r="F44" s="101"/>
      <c r="G44" s="96"/>
      <c r="H44" s="96"/>
      <c r="I44" s="99"/>
      <c r="J44" s="99"/>
      <c r="K44" s="99"/>
      <c r="L44" s="99"/>
      <c r="M44" s="99"/>
      <c r="N44" s="100"/>
      <c r="O44" s="100"/>
      <c r="P44" s="74"/>
      <c r="Q44" s="74"/>
      <c r="R44" s="101"/>
      <c r="S44" s="71"/>
      <c r="T44" s="71"/>
      <c r="U44" s="71"/>
      <c r="V44" s="71"/>
      <c r="W44" s="75"/>
      <c r="X44" s="75"/>
      <c r="Y44" s="75"/>
      <c r="Z44" s="70"/>
      <c r="AA44" s="71"/>
      <c r="AB44" s="71"/>
      <c r="AC44" s="71"/>
      <c r="AD44" s="71"/>
      <c r="AE44" s="57">
        <v>0.03</v>
      </c>
      <c r="AF44" s="72">
        <v>0.03</v>
      </c>
      <c r="AG44" s="72">
        <v>0.05</v>
      </c>
      <c r="AH44" s="70"/>
      <c r="AI44" s="70"/>
      <c r="AJ44" s="71"/>
      <c r="AK44" s="70"/>
      <c r="AL44" s="70"/>
      <c r="AM44" s="70"/>
      <c r="AN44" s="70"/>
      <c r="AO44" s="70"/>
      <c r="AP44" s="71"/>
      <c r="AQ44" s="71"/>
      <c r="AR44" s="102"/>
      <c r="AS44" s="102"/>
      <c r="AT44" s="102"/>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row>
    <row r="45" spans="1:101" x14ac:dyDescent="0.2">
      <c r="A45" s="92">
        <v>40</v>
      </c>
      <c r="B45" s="93"/>
      <c r="C45" s="107"/>
      <c r="D45" s="93"/>
      <c r="E45" s="104"/>
      <c r="F45" s="104"/>
      <c r="G45" s="101"/>
      <c r="H45" s="106">
        <v>0.05</v>
      </c>
      <c r="I45" s="105">
        <v>0.1</v>
      </c>
      <c r="J45" s="104"/>
      <c r="K45" s="104"/>
      <c r="L45" s="104"/>
      <c r="M45" s="104"/>
      <c r="N45" s="100"/>
      <c r="O45" s="100"/>
      <c r="P45" s="74"/>
      <c r="Q45" s="74"/>
      <c r="R45" s="101"/>
      <c r="S45" s="71"/>
      <c r="T45" s="71"/>
      <c r="U45" s="71"/>
      <c r="V45" s="71"/>
      <c r="W45" s="75"/>
      <c r="X45" s="75"/>
      <c r="Y45" s="75"/>
      <c r="Z45" s="70"/>
      <c r="AA45" s="71"/>
      <c r="AB45" s="71"/>
      <c r="AC45" s="71"/>
      <c r="AD45" s="71"/>
      <c r="AE45" s="71"/>
      <c r="AF45" s="70"/>
      <c r="AG45" s="70"/>
      <c r="AH45" s="70"/>
      <c r="AI45" s="70"/>
      <c r="AJ45" s="71"/>
      <c r="AK45" s="70"/>
      <c r="AL45" s="70"/>
      <c r="AM45" s="70"/>
      <c r="AN45" s="70"/>
      <c r="AO45" s="70"/>
      <c r="AP45" s="71"/>
      <c r="AQ45" s="71"/>
      <c r="AR45" s="102"/>
      <c r="AS45" s="102"/>
      <c r="AT45" s="102"/>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row>
    <row r="46" spans="1:101" x14ac:dyDescent="0.2">
      <c r="A46" s="92" t="s">
        <v>216</v>
      </c>
      <c r="B46" s="93"/>
      <c r="C46" s="107"/>
      <c r="D46" s="92">
        <v>0.05</v>
      </c>
      <c r="E46" s="104"/>
      <c r="F46" s="92">
        <v>0.05</v>
      </c>
      <c r="G46" s="105">
        <v>0.1</v>
      </c>
      <c r="H46" s="97"/>
      <c r="I46" s="98"/>
      <c r="J46" s="104"/>
      <c r="K46" s="104"/>
      <c r="L46" s="99"/>
      <c r="M46" s="99"/>
      <c r="N46" s="100"/>
      <c r="O46" s="100"/>
      <c r="P46" s="74"/>
      <c r="Q46" s="74"/>
      <c r="R46" s="105">
        <v>0.05</v>
      </c>
      <c r="S46" s="57">
        <v>0.05</v>
      </c>
      <c r="T46" s="57">
        <v>0.1</v>
      </c>
      <c r="U46" s="71"/>
      <c r="V46" s="71"/>
      <c r="W46" s="75"/>
      <c r="X46" s="75"/>
      <c r="Y46" s="75"/>
      <c r="Z46" s="70"/>
      <c r="AA46" s="71"/>
      <c r="AB46" s="71"/>
      <c r="AC46" s="71"/>
      <c r="AD46" s="71"/>
      <c r="AE46" s="71"/>
      <c r="AF46" s="70"/>
      <c r="AG46" s="70"/>
      <c r="AH46" s="70"/>
      <c r="AI46" s="70"/>
      <c r="AJ46" s="71"/>
      <c r="AK46" s="70"/>
      <c r="AL46" s="70"/>
      <c r="AM46" s="70"/>
      <c r="AN46" s="72">
        <v>0.05</v>
      </c>
      <c r="AO46" s="57">
        <v>0.1</v>
      </c>
      <c r="AP46" s="71"/>
      <c r="AQ46" s="71"/>
      <c r="AR46" s="102"/>
      <c r="AS46" s="102"/>
      <c r="AT46" s="102"/>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row>
    <row r="47" spans="1:101" x14ac:dyDescent="0.2">
      <c r="A47" s="114" t="s">
        <v>217</v>
      </c>
      <c r="B47" s="115"/>
      <c r="C47" s="116"/>
      <c r="D47" s="115"/>
      <c r="E47" s="95"/>
      <c r="F47" s="101"/>
      <c r="G47" s="96"/>
      <c r="H47" s="96"/>
      <c r="I47" s="99"/>
      <c r="J47" s="99"/>
      <c r="K47" s="99"/>
      <c r="L47" s="99"/>
      <c r="M47" s="99"/>
      <c r="N47" s="95"/>
      <c r="O47" s="100"/>
      <c r="P47" s="74"/>
      <c r="Q47" s="74"/>
      <c r="R47" s="101"/>
      <c r="S47" s="73"/>
      <c r="T47" s="71"/>
      <c r="U47" s="57">
        <v>0.12</v>
      </c>
      <c r="V47" s="71"/>
      <c r="W47" s="75"/>
      <c r="X47" s="75"/>
      <c r="Y47" s="75"/>
      <c r="Z47" s="73"/>
      <c r="AA47" s="71"/>
      <c r="AB47" s="71"/>
      <c r="AC47" s="71"/>
      <c r="AD47" s="71"/>
      <c r="AE47" s="71"/>
      <c r="AF47" s="73"/>
      <c r="AG47" s="73"/>
      <c r="AH47" s="73"/>
      <c r="AI47" s="73"/>
      <c r="AJ47" s="71"/>
      <c r="AK47" s="73"/>
      <c r="AL47" s="73"/>
      <c r="AM47" s="73"/>
      <c r="AN47" s="73"/>
      <c r="AO47" s="73"/>
      <c r="AP47" s="71"/>
      <c r="AQ47" s="71"/>
      <c r="AR47" s="98"/>
      <c r="AS47" s="98"/>
      <c r="AT47" s="117">
        <v>0.16</v>
      </c>
    </row>
    <row r="48" spans="1:101" x14ac:dyDescent="0.2">
      <c r="A48" s="92" t="s">
        <v>218</v>
      </c>
      <c r="B48" s="93"/>
      <c r="C48" s="107"/>
      <c r="D48" s="93"/>
      <c r="E48" s="92">
        <v>0.4</v>
      </c>
      <c r="F48" s="101"/>
      <c r="G48" s="96"/>
      <c r="H48" s="96"/>
      <c r="I48" s="96"/>
      <c r="J48" s="104"/>
      <c r="K48" s="104"/>
      <c r="L48" s="104"/>
      <c r="M48" s="104"/>
      <c r="N48" s="95"/>
      <c r="O48" s="100"/>
      <c r="P48" s="74"/>
      <c r="Q48" s="74"/>
      <c r="R48" s="101"/>
      <c r="S48" s="71"/>
      <c r="T48" s="71"/>
      <c r="U48" s="71"/>
      <c r="V48" s="71"/>
      <c r="W48" s="65">
        <v>0.5</v>
      </c>
      <c r="X48" s="65">
        <v>1</v>
      </c>
      <c r="Y48" s="75"/>
      <c r="Z48" s="70"/>
      <c r="AA48" s="71"/>
      <c r="AB48" s="71"/>
      <c r="AC48" s="71"/>
      <c r="AD48" s="71"/>
      <c r="AE48" s="71"/>
      <c r="AF48" s="70"/>
      <c r="AG48" s="70"/>
      <c r="AH48" s="70"/>
      <c r="AI48" s="57">
        <v>0.3</v>
      </c>
      <c r="AJ48" s="71"/>
      <c r="AK48" s="70"/>
      <c r="AL48" s="70"/>
      <c r="AM48" s="70"/>
      <c r="AN48" s="70"/>
      <c r="AO48" s="70"/>
      <c r="AP48" s="71"/>
      <c r="AQ48" s="71"/>
      <c r="AR48" s="102"/>
      <c r="AS48" s="102"/>
      <c r="AT48" s="102"/>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row>
    <row r="49" spans="1:101" x14ac:dyDescent="0.2">
      <c r="A49" s="92" t="s">
        <v>219</v>
      </c>
      <c r="B49" s="93"/>
      <c r="C49" s="107"/>
      <c r="D49" s="93"/>
      <c r="E49" s="104"/>
      <c r="F49" s="101"/>
      <c r="G49" s="96"/>
      <c r="H49" s="96"/>
      <c r="I49" s="96"/>
      <c r="J49" s="104"/>
      <c r="K49" s="104"/>
      <c r="L49" s="104"/>
      <c r="M49" s="104"/>
      <c r="N49" s="95"/>
      <c r="O49" s="100"/>
      <c r="P49" s="74"/>
      <c r="Q49" s="74"/>
      <c r="R49" s="101"/>
      <c r="S49" s="71"/>
      <c r="T49" s="71"/>
      <c r="U49" s="71"/>
      <c r="V49" s="71"/>
      <c r="W49" s="75"/>
      <c r="X49" s="75"/>
      <c r="Y49" s="65">
        <v>1</v>
      </c>
      <c r="Z49" s="70"/>
      <c r="AA49" s="71"/>
      <c r="AB49" s="71"/>
      <c r="AC49" s="71"/>
      <c r="AD49" s="71"/>
      <c r="AE49" s="71"/>
      <c r="AF49" s="70"/>
      <c r="AG49" s="70"/>
      <c r="AH49" s="70"/>
      <c r="AI49" s="70"/>
      <c r="AJ49" s="71"/>
      <c r="AK49" s="70"/>
      <c r="AL49" s="70"/>
      <c r="AM49" s="70"/>
      <c r="AN49" s="70"/>
      <c r="AO49" s="70"/>
      <c r="AP49" s="71"/>
      <c r="AQ49" s="71"/>
      <c r="AR49" s="102"/>
      <c r="AS49" s="102"/>
      <c r="AT49" s="102"/>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row>
    <row r="50" spans="1:101" x14ac:dyDescent="0.2">
      <c r="A50" s="92">
        <v>50</v>
      </c>
      <c r="B50" s="92">
        <v>0.05</v>
      </c>
      <c r="C50" s="105">
        <v>0.05</v>
      </c>
      <c r="D50" s="93"/>
      <c r="E50" s="104"/>
      <c r="F50" s="101"/>
      <c r="G50" s="96"/>
      <c r="H50" s="105">
        <v>0.05</v>
      </c>
      <c r="I50" s="105">
        <v>0.1</v>
      </c>
      <c r="J50" s="104"/>
      <c r="K50" s="104"/>
      <c r="L50" s="92">
        <v>0.06</v>
      </c>
      <c r="M50" s="92">
        <v>0.12</v>
      </c>
      <c r="N50" s="113">
        <v>0.06</v>
      </c>
      <c r="O50" s="113">
        <v>0.12</v>
      </c>
      <c r="P50" s="64">
        <v>0.1</v>
      </c>
      <c r="Q50" s="64">
        <v>0.2</v>
      </c>
      <c r="R50" s="111"/>
      <c r="S50" s="71"/>
      <c r="T50" s="71"/>
      <c r="U50" s="71"/>
      <c r="V50" s="71"/>
      <c r="W50" s="75"/>
      <c r="X50" s="75"/>
      <c r="Y50" s="75"/>
      <c r="Z50" s="70"/>
      <c r="AA50" s="71"/>
      <c r="AB50" s="71"/>
      <c r="AC50" s="57">
        <v>0.15</v>
      </c>
      <c r="AD50" s="57">
        <v>0.05</v>
      </c>
      <c r="AE50" s="57">
        <v>0.05</v>
      </c>
      <c r="AF50" s="72">
        <v>0.05</v>
      </c>
      <c r="AG50" s="72">
        <v>0.08</v>
      </c>
      <c r="AH50" s="57">
        <v>0.2</v>
      </c>
      <c r="AI50" s="70"/>
      <c r="AJ50" s="71"/>
      <c r="AK50" s="70"/>
      <c r="AL50" s="70"/>
      <c r="AM50" s="70"/>
      <c r="AN50" s="112"/>
      <c r="AO50" s="112"/>
      <c r="AP50" s="57">
        <v>0.05</v>
      </c>
      <c r="AQ50" s="57">
        <v>0.1</v>
      </c>
      <c r="AR50" s="102"/>
      <c r="AS50" s="102"/>
      <c r="AT50" s="102"/>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row>
    <row r="51" spans="1:101" x14ac:dyDescent="0.2">
      <c r="A51" s="92" t="s">
        <v>220</v>
      </c>
      <c r="B51" s="93"/>
      <c r="C51" s="107"/>
      <c r="D51" s="93"/>
      <c r="E51" s="104"/>
      <c r="F51" s="105">
        <v>0.1</v>
      </c>
      <c r="G51" s="105">
        <v>0.2</v>
      </c>
      <c r="H51" s="101"/>
      <c r="I51" s="101"/>
      <c r="J51" s="104"/>
      <c r="K51" s="104"/>
      <c r="L51" s="99"/>
      <c r="M51" s="99"/>
      <c r="N51" s="100"/>
      <c r="O51" s="100"/>
      <c r="P51" s="74"/>
      <c r="Q51" s="74"/>
      <c r="R51" s="105">
        <v>0.1</v>
      </c>
      <c r="S51" s="57">
        <v>0.1</v>
      </c>
      <c r="T51" s="57">
        <v>0.2</v>
      </c>
      <c r="U51" s="71"/>
      <c r="V51" s="71"/>
      <c r="W51" s="75"/>
      <c r="X51" s="75"/>
      <c r="Y51" s="75"/>
      <c r="Z51" s="70"/>
      <c r="AA51" s="71"/>
      <c r="AB51" s="71"/>
      <c r="AC51" s="71"/>
      <c r="AD51" s="71"/>
      <c r="AE51" s="71"/>
      <c r="AF51" s="70"/>
      <c r="AG51" s="70"/>
      <c r="AH51" s="70"/>
      <c r="AI51" s="70"/>
      <c r="AJ51" s="71"/>
      <c r="AK51" s="70"/>
      <c r="AL51" s="70"/>
      <c r="AM51" s="70"/>
      <c r="AN51" s="57">
        <v>0.1</v>
      </c>
      <c r="AO51" s="57">
        <v>0.2</v>
      </c>
      <c r="AP51" s="71"/>
      <c r="AQ51" s="71"/>
      <c r="AR51" s="102"/>
      <c r="AS51" s="102"/>
      <c r="AT51" s="102"/>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row>
    <row r="52" spans="1:101" x14ac:dyDescent="0.2">
      <c r="A52" s="92" t="s">
        <v>221</v>
      </c>
      <c r="B52" s="93"/>
      <c r="C52" s="107"/>
      <c r="D52" s="93"/>
      <c r="E52" s="104"/>
      <c r="F52" s="101"/>
      <c r="G52" s="101"/>
      <c r="H52" s="101"/>
      <c r="I52" s="101"/>
      <c r="J52" s="104"/>
      <c r="K52" s="104"/>
      <c r="L52" s="99"/>
      <c r="M52" s="99"/>
      <c r="N52" s="100"/>
      <c r="O52" s="100"/>
      <c r="P52" s="74"/>
      <c r="Q52" s="74"/>
      <c r="R52" s="101"/>
      <c r="S52" s="71"/>
      <c r="T52" s="71"/>
      <c r="U52" s="57">
        <v>0.2</v>
      </c>
      <c r="V52" s="71"/>
      <c r="W52" s="75"/>
      <c r="X52" s="75"/>
      <c r="Y52" s="75"/>
      <c r="Z52" s="70"/>
      <c r="AA52" s="71"/>
      <c r="AB52" s="71"/>
      <c r="AC52" s="71"/>
      <c r="AD52" s="71"/>
      <c r="AE52" s="71"/>
      <c r="AF52" s="70"/>
      <c r="AG52" s="70"/>
      <c r="AH52" s="70"/>
      <c r="AI52" s="70"/>
      <c r="AJ52" s="57">
        <v>0.2</v>
      </c>
      <c r="AK52" s="70"/>
      <c r="AL52" s="70"/>
      <c r="AM52" s="70"/>
      <c r="AN52" s="70"/>
      <c r="AO52" s="70"/>
      <c r="AP52" s="71"/>
      <c r="AQ52" s="71"/>
      <c r="AR52" s="102"/>
      <c r="AS52" s="102"/>
      <c r="AT52" s="102"/>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row>
    <row r="53" spans="1:101" x14ac:dyDescent="0.2">
      <c r="A53" s="92" t="s">
        <v>222</v>
      </c>
      <c r="B53" s="93"/>
      <c r="C53" s="107"/>
      <c r="D53" s="93"/>
      <c r="E53" s="92">
        <v>0.6</v>
      </c>
      <c r="F53" s="101"/>
      <c r="G53" s="96"/>
      <c r="H53" s="96"/>
      <c r="I53" s="99"/>
      <c r="J53" s="104"/>
      <c r="K53" s="104"/>
      <c r="L53" s="99"/>
      <c r="M53" s="99"/>
      <c r="N53" s="95"/>
      <c r="O53" s="100"/>
      <c r="P53" s="74"/>
      <c r="Q53" s="74"/>
      <c r="R53" s="101"/>
      <c r="S53" s="71"/>
      <c r="T53" s="71"/>
      <c r="U53" s="71"/>
      <c r="V53" s="71"/>
      <c r="W53" s="65">
        <v>0.5</v>
      </c>
      <c r="X53" s="65">
        <v>1</v>
      </c>
      <c r="Y53" s="75"/>
      <c r="Z53" s="70"/>
      <c r="AA53" s="71"/>
      <c r="AB53" s="71"/>
      <c r="AC53" s="71"/>
      <c r="AD53" s="71"/>
      <c r="AE53" s="71"/>
      <c r="AF53" s="70"/>
      <c r="AG53" s="70"/>
      <c r="AH53" s="70"/>
      <c r="AI53" s="70"/>
      <c r="AJ53" s="71"/>
      <c r="AK53" s="70"/>
      <c r="AL53" s="70"/>
      <c r="AM53" s="70"/>
      <c r="AN53" s="70"/>
      <c r="AO53" s="70"/>
      <c r="AP53" s="71"/>
      <c r="AQ53" s="71"/>
      <c r="AR53" s="102"/>
      <c r="AS53" s="102"/>
      <c r="AT53" s="102"/>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row>
    <row r="54" spans="1:101" x14ac:dyDescent="0.2">
      <c r="A54" s="92" t="s">
        <v>223</v>
      </c>
      <c r="B54" s="93"/>
      <c r="C54" s="107"/>
      <c r="D54" s="93"/>
      <c r="E54" s="104"/>
      <c r="F54" s="101"/>
      <c r="G54" s="96"/>
      <c r="H54" s="96"/>
      <c r="I54" s="99"/>
      <c r="J54" s="104"/>
      <c r="K54" s="104"/>
      <c r="L54" s="99"/>
      <c r="M54" s="99"/>
      <c r="N54" s="95"/>
      <c r="O54" s="100"/>
      <c r="P54" s="74"/>
      <c r="Q54" s="74"/>
      <c r="R54" s="101"/>
      <c r="S54" s="71"/>
      <c r="T54" s="71"/>
      <c r="U54" s="71"/>
      <c r="V54" s="71"/>
      <c r="W54" s="75"/>
      <c r="X54" s="75"/>
      <c r="Y54" s="65">
        <v>1</v>
      </c>
      <c r="Z54" s="70"/>
      <c r="AA54" s="71"/>
      <c r="AB54" s="71"/>
      <c r="AC54" s="71"/>
      <c r="AD54" s="71"/>
      <c r="AE54" s="71"/>
      <c r="AF54" s="70"/>
      <c r="AG54" s="70"/>
      <c r="AH54" s="70"/>
      <c r="AI54" s="70"/>
      <c r="AJ54" s="71"/>
      <c r="AK54" s="70"/>
      <c r="AL54" s="70"/>
      <c r="AM54" s="70"/>
      <c r="AN54" s="70"/>
      <c r="AO54" s="70"/>
      <c r="AP54" s="71"/>
      <c r="AQ54" s="71"/>
      <c r="AR54" s="102"/>
      <c r="AS54" s="102"/>
      <c r="AT54" s="102"/>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row>
    <row r="55" spans="1:101" x14ac:dyDescent="0.2">
      <c r="A55" s="92">
        <v>100</v>
      </c>
      <c r="B55" s="92">
        <v>0.08</v>
      </c>
      <c r="C55" s="92">
        <v>0.08</v>
      </c>
      <c r="D55" s="93"/>
      <c r="E55" s="104"/>
      <c r="F55" s="101"/>
      <c r="G55" s="96"/>
      <c r="H55" s="110">
        <v>0.08</v>
      </c>
      <c r="I55" s="105">
        <v>0.16</v>
      </c>
      <c r="J55" s="99"/>
      <c r="K55" s="104"/>
      <c r="L55" s="105">
        <v>0.1</v>
      </c>
      <c r="M55" s="105">
        <v>0.2</v>
      </c>
      <c r="N55" s="113">
        <v>0.1</v>
      </c>
      <c r="O55" s="113">
        <v>0.2</v>
      </c>
      <c r="P55" s="74"/>
      <c r="Q55" s="74"/>
      <c r="R55" s="111"/>
      <c r="S55" s="71"/>
      <c r="T55" s="71"/>
      <c r="U55" s="71"/>
      <c r="V55" s="71"/>
      <c r="W55" s="75"/>
      <c r="X55" s="75"/>
      <c r="Y55" s="75"/>
      <c r="Z55" s="70"/>
      <c r="AA55" s="71"/>
      <c r="AB55" s="71"/>
      <c r="AC55" s="57">
        <v>0.2</v>
      </c>
      <c r="AD55" s="57">
        <v>0.08</v>
      </c>
      <c r="AE55" s="57">
        <v>0.08</v>
      </c>
      <c r="AF55" s="57">
        <v>0.1</v>
      </c>
      <c r="AG55" s="72">
        <v>0.15</v>
      </c>
      <c r="AH55" s="72">
        <v>0.35</v>
      </c>
      <c r="AI55" s="70"/>
      <c r="AJ55" s="71"/>
      <c r="AK55" s="70"/>
      <c r="AL55" s="70"/>
      <c r="AM55" s="70"/>
      <c r="AN55" s="112"/>
      <c r="AO55" s="112"/>
      <c r="AP55" s="57">
        <v>0.08</v>
      </c>
      <c r="AQ55" s="57">
        <v>0.16</v>
      </c>
      <c r="AR55" s="102"/>
      <c r="AS55" s="102"/>
      <c r="AT55" s="102"/>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row>
    <row r="56" spans="1:101" x14ac:dyDescent="0.2">
      <c r="A56" s="92" t="s">
        <v>224</v>
      </c>
      <c r="B56" s="93"/>
      <c r="C56" s="107"/>
      <c r="D56" s="93"/>
      <c r="E56" s="104"/>
      <c r="F56" s="101"/>
      <c r="G56" s="96"/>
      <c r="H56" s="104"/>
      <c r="I56" s="101"/>
      <c r="J56" s="99"/>
      <c r="K56" s="104"/>
      <c r="L56" s="101"/>
      <c r="M56" s="101"/>
      <c r="N56" s="100"/>
      <c r="O56" s="100"/>
      <c r="P56" s="74"/>
      <c r="Q56" s="74"/>
      <c r="R56" s="101"/>
      <c r="S56" s="71"/>
      <c r="T56" s="71"/>
      <c r="U56" s="57">
        <v>0.3</v>
      </c>
      <c r="V56" s="71"/>
      <c r="W56" s="75"/>
      <c r="X56" s="75"/>
      <c r="Y56" s="75"/>
      <c r="Z56" s="70"/>
      <c r="AA56" s="71"/>
      <c r="AB56" s="71"/>
      <c r="AC56" s="71"/>
      <c r="AD56" s="71"/>
      <c r="AE56" s="71"/>
      <c r="AF56" s="70"/>
      <c r="AG56" s="70"/>
      <c r="AH56" s="70"/>
      <c r="AI56" s="70"/>
      <c r="AJ56" s="71"/>
      <c r="AK56" s="70"/>
      <c r="AL56" s="70"/>
      <c r="AM56" s="70"/>
      <c r="AN56" s="70"/>
      <c r="AO56" s="70"/>
      <c r="AP56" s="71"/>
      <c r="AQ56" s="71"/>
      <c r="AR56" s="102"/>
      <c r="AS56" s="102"/>
      <c r="AT56" s="102"/>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row>
    <row r="57" spans="1:101" x14ac:dyDescent="0.2">
      <c r="A57" s="92">
        <v>200</v>
      </c>
      <c r="B57" s="93"/>
      <c r="C57" s="107"/>
      <c r="D57" s="93"/>
      <c r="E57" s="104"/>
      <c r="F57" s="104"/>
      <c r="G57" s="101"/>
      <c r="H57" s="106">
        <v>0.1</v>
      </c>
      <c r="I57" s="105">
        <v>0.2</v>
      </c>
      <c r="J57" s="99"/>
      <c r="K57" s="104"/>
      <c r="L57" s="92">
        <v>0.15</v>
      </c>
      <c r="M57" s="105">
        <v>0.3</v>
      </c>
      <c r="N57" s="113">
        <v>0.15</v>
      </c>
      <c r="O57" s="113">
        <v>0.3</v>
      </c>
      <c r="P57" s="74"/>
      <c r="Q57" s="74"/>
      <c r="R57" s="101"/>
      <c r="S57" s="71"/>
      <c r="T57" s="71"/>
      <c r="U57" s="71"/>
      <c r="V57" s="71"/>
      <c r="W57" s="75"/>
      <c r="X57" s="75"/>
      <c r="Y57" s="75"/>
      <c r="Z57" s="70"/>
      <c r="AA57" s="71"/>
      <c r="AB57" s="71"/>
      <c r="AC57" s="57">
        <v>0.4</v>
      </c>
      <c r="AD57" s="57">
        <v>0.1</v>
      </c>
      <c r="AE57" s="57">
        <v>0.1</v>
      </c>
      <c r="AF57" s="70"/>
      <c r="AG57" s="70"/>
      <c r="AH57" s="70"/>
      <c r="AI57" s="70"/>
      <c r="AJ57" s="71"/>
      <c r="AK57" s="70"/>
      <c r="AL57" s="70"/>
      <c r="AM57" s="70"/>
      <c r="AN57" s="70"/>
      <c r="AO57" s="70"/>
      <c r="AP57" s="57">
        <v>0.1</v>
      </c>
      <c r="AQ57" s="57">
        <v>0.2</v>
      </c>
      <c r="AR57" s="102"/>
      <c r="AS57" s="102"/>
      <c r="AT57" s="102"/>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row>
    <row r="58" spans="1:101" x14ac:dyDescent="0.2">
      <c r="A58" s="92" t="s">
        <v>225</v>
      </c>
      <c r="B58" s="93"/>
      <c r="C58" s="107"/>
      <c r="D58" s="93"/>
      <c r="E58" s="104"/>
      <c r="F58" s="104"/>
      <c r="G58" s="101"/>
      <c r="H58" s="101"/>
      <c r="I58" s="101"/>
      <c r="J58" s="99"/>
      <c r="K58" s="104"/>
      <c r="L58" s="104"/>
      <c r="M58" s="101"/>
      <c r="N58" s="100"/>
      <c r="O58" s="100"/>
      <c r="P58" s="74"/>
      <c r="Q58" s="74"/>
      <c r="R58" s="101"/>
      <c r="S58" s="71"/>
      <c r="T58" s="71"/>
      <c r="U58" s="90">
        <v>0.3</v>
      </c>
      <c r="V58" s="71"/>
      <c r="W58" s="75"/>
      <c r="X58" s="75"/>
      <c r="Y58" s="75"/>
      <c r="Z58" s="70"/>
      <c r="AA58" s="71"/>
      <c r="AB58" s="71"/>
      <c r="AC58" s="71"/>
      <c r="AD58" s="71"/>
      <c r="AE58" s="71"/>
      <c r="AF58" s="70"/>
      <c r="AG58" s="70"/>
      <c r="AH58" s="70"/>
      <c r="AI58" s="70"/>
      <c r="AJ58" s="57">
        <v>0.3</v>
      </c>
      <c r="AK58" s="70"/>
      <c r="AL58" s="70"/>
      <c r="AM58" s="70"/>
      <c r="AN58" s="70"/>
      <c r="AO58" s="70"/>
      <c r="AP58" s="71"/>
      <c r="AQ58" s="71"/>
      <c r="AR58" s="102"/>
      <c r="AS58" s="102"/>
      <c r="AT58" s="102"/>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row>
    <row r="59" spans="1:101" x14ac:dyDescent="0.2">
      <c r="A59" s="92" t="s">
        <v>226</v>
      </c>
      <c r="B59" s="93"/>
      <c r="C59" s="107"/>
      <c r="D59" s="93"/>
      <c r="E59" s="104"/>
      <c r="F59" s="104"/>
      <c r="G59" s="101"/>
      <c r="H59" s="101"/>
      <c r="I59" s="101"/>
      <c r="J59" s="99"/>
      <c r="K59" s="104"/>
      <c r="L59" s="104"/>
      <c r="M59" s="101"/>
      <c r="N59" s="100"/>
      <c r="O59" s="100"/>
      <c r="P59" s="74"/>
      <c r="Q59" s="74"/>
      <c r="R59" s="101"/>
      <c r="S59" s="71"/>
      <c r="T59" s="71"/>
      <c r="U59" s="71"/>
      <c r="V59" s="90">
        <v>0.3</v>
      </c>
      <c r="W59" s="75"/>
      <c r="X59" s="75"/>
      <c r="Y59" s="75"/>
      <c r="Z59" s="70"/>
      <c r="AA59" s="71"/>
      <c r="AB59" s="71"/>
      <c r="AC59" s="71"/>
      <c r="AD59" s="71"/>
      <c r="AE59" s="71"/>
      <c r="AF59" s="70"/>
      <c r="AG59" s="70"/>
      <c r="AH59" s="70"/>
      <c r="AI59" s="70"/>
      <c r="AJ59" s="71"/>
      <c r="AK59" s="70"/>
      <c r="AL59" s="70"/>
      <c r="AM59" s="70"/>
      <c r="AN59" s="70"/>
      <c r="AO59" s="70"/>
      <c r="AP59" s="71"/>
      <c r="AQ59" s="71"/>
      <c r="AR59" s="102"/>
      <c r="AS59" s="102"/>
      <c r="AT59" s="102"/>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row>
    <row r="60" spans="1:101" x14ac:dyDescent="0.2">
      <c r="A60" s="92" t="s">
        <v>227</v>
      </c>
      <c r="B60" s="93"/>
      <c r="C60" s="107"/>
      <c r="D60" s="93"/>
      <c r="E60" s="92">
        <v>1.4</v>
      </c>
      <c r="F60" s="104"/>
      <c r="G60" s="101"/>
      <c r="H60" s="101"/>
      <c r="I60" s="104"/>
      <c r="J60" s="104"/>
      <c r="K60" s="104"/>
      <c r="L60" s="99"/>
      <c r="M60" s="99"/>
      <c r="N60" s="95"/>
      <c r="O60" s="100"/>
      <c r="P60" s="74"/>
      <c r="Q60" s="74"/>
      <c r="R60" s="101"/>
      <c r="S60" s="71"/>
      <c r="T60" s="71"/>
      <c r="U60" s="71"/>
      <c r="V60" s="71"/>
      <c r="W60" s="65">
        <v>1</v>
      </c>
      <c r="X60" s="65">
        <v>2</v>
      </c>
      <c r="Y60" s="75"/>
      <c r="Z60" s="70"/>
      <c r="AA60" s="71"/>
      <c r="AB60" s="71"/>
      <c r="AC60" s="71"/>
      <c r="AD60" s="71"/>
      <c r="AE60" s="71"/>
      <c r="AF60" s="70"/>
      <c r="AG60" s="70"/>
      <c r="AH60" s="70"/>
      <c r="AI60" s="70"/>
      <c r="AJ60" s="71"/>
      <c r="AK60" s="70"/>
      <c r="AL60" s="70"/>
      <c r="AM60" s="70"/>
      <c r="AN60" s="70"/>
      <c r="AO60" s="70"/>
      <c r="AP60" s="71"/>
      <c r="AQ60" s="71"/>
      <c r="AR60" s="102"/>
      <c r="AS60" s="102"/>
      <c r="AT60" s="102"/>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row>
    <row r="61" spans="1:101" x14ac:dyDescent="0.2">
      <c r="A61" s="92" t="s">
        <v>228</v>
      </c>
      <c r="B61" s="93"/>
      <c r="C61" s="107"/>
      <c r="D61" s="93"/>
      <c r="E61" s="104"/>
      <c r="F61" s="104"/>
      <c r="G61" s="101"/>
      <c r="H61" s="101"/>
      <c r="I61" s="104"/>
      <c r="J61" s="104"/>
      <c r="K61" s="104"/>
      <c r="L61" s="99"/>
      <c r="M61" s="99"/>
      <c r="N61" s="95"/>
      <c r="O61" s="100"/>
      <c r="P61" s="74"/>
      <c r="Q61" s="74"/>
      <c r="R61" s="101"/>
      <c r="S61" s="71"/>
      <c r="T61" s="71"/>
      <c r="U61" s="71"/>
      <c r="V61" s="71"/>
      <c r="W61" s="75"/>
      <c r="X61" s="75"/>
      <c r="Y61" s="65">
        <v>2</v>
      </c>
      <c r="Z61" s="70"/>
      <c r="AA61" s="71"/>
      <c r="AB61" s="71"/>
      <c r="AC61" s="71"/>
      <c r="AD61" s="71"/>
      <c r="AE61" s="71"/>
      <c r="AF61" s="70"/>
      <c r="AG61" s="70"/>
      <c r="AH61" s="70"/>
      <c r="AI61" s="70"/>
      <c r="AJ61" s="71"/>
      <c r="AK61" s="70"/>
      <c r="AL61" s="70"/>
      <c r="AM61" s="70"/>
      <c r="AN61" s="70"/>
      <c r="AO61" s="70"/>
      <c r="AP61" s="71"/>
      <c r="AQ61" s="71"/>
      <c r="AR61" s="102"/>
      <c r="AS61" s="102"/>
      <c r="AT61" s="102"/>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row>
    <row r="62" spans="1:101" x14ac:dyDescent="0.2">
      <c r="A62" s="92">
        <v>250</v>
      </c>
      <c r="B62" s="92">
        <v>0.12</v>
      </c>
      <c r="C62" s="107"/>
      <c r="D62" s="93"/>
      <c r="E62" s="104"/>
      <c r="F62" s="104"/>
      <c r="G62" s="101"/>
      <c r="H62" s="101"/>
      <c r="I62" s="104"/>
      <c r="J62" s="104"/>
      <c r="K62" s="104"/>
      <c r="L62" s="113">
        <v>0.15</v>
      </c>
      <c r="M62" s="105">
        <v>0.3</v>
      </c>
      <c r="N62" s="113">
        <v>0.15</v>
      </c>
      <c r="O62" s="113">
        <v>0.3</v>
      </c>
      <c r="P62" s="74"/>
      <c r="Q62" s="74"/>
      <c r="R62" s="101"/>
      <c r="S62" s="71"/>
      <c r="T62" s="71"/>
      <c r="U62" s="71"/>
      <c r="V62" s="71"/>
      <c r="W62" s="75"/>
      <c r="X62" s="75"/>
      <c r="Y62" s="75"/>
      <c r="Z62" s="70"/>
      <c r="AA62" s="71"/>
      <c r="AB62" s="71"/>
      <c r="AC62" s="57">
        <v>0.4</v>
      </c>
      <c r="AD62" s="71"/>
      <c r="AE62" s="71"/>
      <c r="AF62" s="70"/>
      <c r="AG62" s="70"/>
      <c r="AH62" s="72">
        <v>0.65</v>
      </c>
      <c r="AI62" s="70"/>
      <c r="AJ62" s="71"/>
      <c r="AK62" s="70"/>
      <c r="AL62" s="70"/>
      <c r="AM62" s="70"/>
      <c r="AN62" s="70"/>
      <c r="AO62" s="70"/>
      <c r="AP62" s="57">
        <v>0.12</v>
      </c>
      <c r="AQ62" s="57">
        <v>0.24</v>
      </c>
      <c r="AR62" s="102"/>
      <c r="AS62" s="102"/>
      <c r="AT62" s="102"/>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row>
    <row r="63" spans="1:101" x14ac:dyDescent="0.2">
      <c r="A63" s="92">
        <v>300</v>
      </c>
      <c r="B63" s="93"/>
      <c r="C63" s="107"/>
      <c r="D63" s="93"/>
      <c r="E63" s="104"/>
      <c r="F63" s="104"/>
      <c r="G63" s="101"/>
      <c r="H63" s="101"/>
      <c r="I63" s="104"/>
      <c r="J63" s="104"/>
      <c r="K63" s="104"/>
      <c r="L63" s="100"/>
      <c r="M63" s="101"/>
      <c r="N63" s="100"/>
      <c r="O63" s="100"/>
      <c r="P63" s="74"/>
      <c r="Q63" s="74"/>
      <c r="R63" s="101"/>
      <c r="S63" s="71"/>
      <c r="T63" s="71"/>
      <c r="U63" s="71"/>
      <c r="V63" s="71"/>
      <c r="W63" s="75"/>
      <c r="X63" s="75"/>
      <c r="Y63" s="75"/>
      <c r="Z63" s="70"/>
      <c r="AA63" s="71"/>
      <c r="AB63" s="71"/>
      <c r="AC63" s="71"/>
      <c r="AD63" s="57">
        <v>0.12</v>
      </c>
      <c r="AE63" s="71"/>
      <c r="AF63" s="70"/>
      <c r="AG63" s="70"/>
      <c r="AH63" s="70"/>
      <c r="AI63" s="70"/>
      <c r="AJ63" s="71"/>
      <c r="AK63" s="70"/>
      <c r="AL63" s="70"/>
      <c r="AM63" s="70"/>
      <c r="AN63" s="70"/>
      <c r="AO63" s="70"/>
      <c r="AP63" s="71"/>
      <c r="AQ63" s="71"/>
      <c r="AR63" s="102"/>
      <c r="AS63" s="102"/>
      <c r="AT63" s="102"/>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row>
    <row r="64" spans="1:101" x14ac:dyDescent="0.2">
      <c r="A64" s="92" t="s">
        <v>229</v>
      </c>
      <c r="B64" s="93"/>
      <c r="C64" s="107"/>
      <c r="D64" s="93"/>
      <c r="E64" s="104"/>
      <c r="F64" s="104"/>
      <c r="G64" s="101"/>
      <c r="H64" s="101"/>
      <c r="I64" s="104"/>
      <c r="J64" s="104"/>
      <c r="K64" s="104"/>
      <c r="L64" s="100"/>
      <c r="M64" s="101"/>
      <c r="N64" s="100"/>
      <c r="O64" s="100"/>
      <c r="P64" s="74"/>
      <c r="Q64" s="74"/>
      <c r="R64" s="101"/>
      <c r="S64" s="71"/>
      <c r="T64" s="71"/>
      <c r="U64" s="57">
        <v>0.5</v>
      </c>
      <c r="V64" s="71"/>
      <c r="W64" s="75"/>
      <c r="X64" s="75"/>
      <c r="Y64" s="75"/>
      <c r="Z64" s="70"/>
      <c r="AA64" s="71"/>
      <c r="AB64" s="71"/>
      <c r="AC64" s="71"/>
      <c r="AD64" s="71"/>
      <c r="AE64" s="71"/>
      <c r="AF64" s="70"/>
      <c r="AG64" s="70"/>
      <c r="AH64" s="70"/>
      <c r="AI64" s="70"/>
      <c r="AJ64" s="57">
        <v>0.5</v>
      </c>
      <c r="AK64" s="70"/>
      <c r="AL64" s="70"/>
      <c r="AM64" s="70"/>
      <c r="AN64" s="70"/>
      <c r="AO64" s="70"/>
      <c r="AP64" s="71"/>
      <c r="AQ64" s="71"/>
      <c r="AR64" s="102"/>
      <c r="AS64" s="102"/>
      <c r="AT64" s="102"/>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row>
    <row r="65" spans="1:101" x14ac:dyDescent="0.2">
      <c r="A65" s="92" t="s">
        <v>230</v>
      </c>
      <c r="B65" s="93"/>
      <c r="C65" s="107"/>
      <c r="D65" s="93"/>
      <c r="E65" s="92">
        <v>2.6</v>
      </c>
      <c r="F65" s="104"/>
      <c r="G65" s="101"/>
      <c r="H65" s="101"/>
      <c r="I65" s="104"/>
      <c r="J65" s="104"/>
      <c r="K65" s="104"/>
      <c r="L65" s="99"/>
      <c r="M65" s="99"/>
      <c r="N65" s="95"/>
      <c r="O65" s="100"/>
      <c r="P65" s="74"/>
      <c r="Q65" s="74"/>
      <c r="R65" s="101"/>
      <c r="S65" s="71"/>
      <c r="T65" s="71"/>
      <c r="U65" s="71"/>
      <c r="V65" s="71"/>
      <c r="W65" s="65">
        <v>2.5</v>
      </c>
      <c r="X65" s="65">
        <v>5</v>
      </c>
      <c r="Y65" s="75"/>
      <c r="Z65" s="70"/>
      <c r="AA65" s="71"/>
      <c r="AB65" s="71"/>
      <c r="AC65" s="71"/>
      <c r="AD65" s="71"/>
      <c r="AE65" s="71"/>
      <c r="AF65" s="70"/>
      <c r="AG65" s="70"/>
      <c r="AH65" s="70"/>
      <c r="AI65" s="70"/>
      <c r="AJ65" s="71"/>
      <c r="AK65" s="70"/>
      <c r="AL65" s="70"/>
      <c r="AM65" s="70"/>
      <c r="AN65" s="70"/>
      <c r="AO65" s="70"/>
      <c r="AP65" s="71"/>
      <c r="AQ65" s="71"/>
      <c r="AR65" s="102"/>
      <c r="AS65" s="102"/>
      <c r="AT65" s="102"/>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row>
    <row r="66" spans="1:101" x14ac:dyDescent="0.2">
      <c r="A66" s="65" t="s">
        <v>231</v>
      </c>
      <c r="B66" s="118"/>
      <c r="C66" s="116"/>
      <c r="D66" s="118"/>
      <c r="E66" s="95"/>
      <c r="F66" s="101"/>
      <c r="G66" s="96"/>
      <c r="H66" s="96"/>
      <c r="I66" s="99"/>
      <c r="J66" s="99"/>
      <c r="K66" s="99"/>
      <c r="L66" s="99"/>
      <c r="M66" s="99"/>
      <c r="N66" s="95"/>
      <c r="O66" s="100"/>
      <c r="P66" s="74"/>
      <c r="Q66" s="74"/>
      <c r="R66" s="101"/>
      <c r="S66" s="73"/>
      <c r="T66" s="71"/>
      <c r="U66" s="71"/>
      <c r="V66" s="71"/>
      <c r="W66" s="75"/>
      <c r="X66" s="75"/>
      <c r="Y66" s="65">
        <v>5</v>
      </c>
      <c r="Z66" s="73"/>
      <c r="AA66" s="71"/>
      <c r="AB66" s="71"/>
      <c r="AC66" s="71"/>
      <c r="AD66" s="71"/>
      <c r="AE66" s="71"/>
      <c r="AF66" s="73"/>
      <c r="AG66" s="73"/>
      <c r="AH66" s="73"/>
      <c r="AI66" s="73"/>
      <c r="AJ66" s="71"/>
      <c r="AK66" s="73"/>
      <c r="AL66" s="73"/>
      <c r="AM66" s="73"/>
      <c r="AN66" s="73"/>
      <c r="AO66" s="73"/>
      <c r="AP66" s="71"/>
      <c r="AQ66" s="71"/>
      <c r="AR66" s="98"/>
      <c r="AS66" s="98"/>
      <c r="AT66" s="98"/>
    </row>
    <row r="67" spans="1:101" x14ac:dyDescent="0.2">
      <c r="A67" s="92">
        <v>500</v>
      </c>
      <c r="B67" s="92">
        <v>0.15</v>
      </c>
      <c r="C67" s="107"/>
      <c r="D67" s="93"/>
      <c r="E67" s="104"/>
      <c r="F67" s="104"/>
      <c r="G67" s="101"/>
      <c r="H67" s="101"/>
      <c r="I67" s="104"/>
      <c r="J67" s="104"/>
      <c r="K67" s="104"/>
      <c r="L67" s="105">
        <v>0.25</v>
      </c>
      <c r="M67" s="105">
        <v>0.5</v>
      </c>
      <c r="N67" s="113">
        <v>0.25</v>
      </c>
      <c r="O67" s="113">
        <v>0.5</v>
      </c>
      <c r="P67" s="74"/>
      <c r="Q67" s="74"/>
      <c r="R67" s="101"/>
      <c r="S67" s="71"/>
      <c r="T67" s="71"/>
      <c r="U67" s="71"/>
      <c r="V67" s="71"/>
      <c r="W67" s="75"/>
      <c r="X67" s="75"/>
      <c r="Y67" s="75"/>
      <c r="Z67" s="70"/>
      <c r="AA67" s="71"/>
      <c r="AB67" s="71"/>
      <c r="AC67" s="57">
        <v>0.5</v>
      </c>
      <c r="AD67" s="57">
        <v>0.15</v>
      </c>
      <c r="AE67" s="71"/>
      <c r="AF67" s="70"/>
      <c r="AG67" s="70"/>
      <c r="AH67" s="89">
        <v>1.1000000000000001</v>
      </c>
      <c r="AI67" s="70"/>
      <c r="AJ67" s="71"/>
      <c r="AK67" s="70"/>
      <c r="AL67" s="70"/>
      <c r="AM67" s="70"/>
      <c r="AN67" s="70"/>
      <c r="AO67" s="70"/>
      <c r="AP67" s="57">
        <v>0.2</v>
      </c>
      <c r="AQ67" s="57">
        <v>0.4</v>
      </c>
      <c r="AR67" s="102"/>
      <c r="AS67" s="102"/>
      <c r="AT67" s="102"/>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row>
    <row r="68" spans="1:101" x14ac:dyDescent="0.2">
      <c r="A68" s="92" t="s">
        <v>232</v>
      </c>
      <c r="B68" s="93"/>
      <c r="C68" s="107"/>
      <c r="D68" s="93"/>
      <c r="E68" s="104"/>
      <c r="F68" s="104"/>
      <c r="G68" s="101"/>
      <c r="H68" s="101"/>
      <c r="I68" s="104"/>
      <c r="J68" s="104"/>
      <c r="K68" s="104"/>
      <c r="L68" s="101"/>
      <c r="M68" s="101"/>
      <c r="N68" s="100"/>
      <c r="O68" s="100"/>
      <c r="P68" s="74"/>
      <c r="Q68" s="74"/>
      <c r="R68" s="101"/>
      <c r="S68" s="71"/>
      <c r="T68" s="71"/>
      <c r="U68" s="57">
        <v>0.8</v>
      </c>
      <c r="V68" s="71"/>
      <c r="W68" s="75"/>
      <c r="X68" s="75"/>
      <c r="Y68" s="75"/>
      <c r="Z68" s="70"/>
      <c r="AA68" s="71"/>
      <c r="AB68" s="71"/>
      <c r="AC68" s="71"/>
      <c r="AD68" s="71"/>
      <c r="AE68" s="71"/>
      <c r="AF68" s="70"/>
      <c r="AG68" s="70"/>
      <c r="AH68" s="70"/>
      <c r="AI68" s="70"/>
      <c r="AJ68" s="57">
        <v>0.8</v>
      </c>
      <c r="AK68" s="70"/>
      <c r="AL68" s="70"/>
      <c r="AM68" s="70"/>
      <c r="AN68" s="70"/>
      <c r="AO68" s="70"/>
      <c r="AP68" s="71"/>
      <c r="AQ68" s="71"/>
      <c r="AR68" s="102"/>
      <c r="AS68" s="102"/>
      <c r="AT68" s="102"/>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row>
    <row r="69" spans="1:101" x14ac:dyDescent="0.2">
      <c r="A69" s="92" t="s">
        <v>233</v>
      </c>
      <c r="B69" s="93"/>
      <c r="C69" s="107"/>
      <c r="D69" s="93"/>
      <c r="E69" s="104"/>
      <c r="F69" s="104"/>
      <c r="G69" s="101"/>
      <c r="H69" s="101"/>
      <c r="I69" s="104"/>
      <c r="J69" s="104"/>
      <c r="K69" s="104"/>
      <c r="L69" s="101"/>
      <c r="M69" s="101"/>
      <c r="N69" s="100"/>
      <c r="O69" s="100"/>
      <c r="P69" s="74"/>
      <c r="Q69" s="74"/>
      <c r="R69" s="101"/>
      <c r="S69" s="71"/>
      <c r="T69" s="71"/>
      <c r="U69" s="71"/>
      <c r="V69" s="57">
        <v>0.8</v>
      </c>
      <c r="W69" s="75"/>
      <c r="X69" s="75"/>
      <c r="Y69" s="75"/>
      <c r="Z69" s="70"/>
      <c r="AA69" s="71"/>
      <c r="AB69" s="71"/>
      <c r="AC69" s="71"/>
      <c r="AD69" s="71"/>
      <c r="AE69" s="71"/>
      <c r="AF69" s="70"/>
      <c r="AG69" s="70"/>
      <c r="AH69" s="70"/>
      <c r="AI69" s="70"/>
      <c r="AJ69" s="71"/>
      <c r="AK69" s="70"/>
      <c r="AL69" s="70"/>
      <c r="AM69" s="70"/>
      <c r="AN69" s="70"/>
      <c r="AO69" s="70"/>
      <c r="AP69" s="71"/>
      <c r="AQ69" s="71"/>
      <c r="AR69" s="102"/>
      <c r="AS69" s="102"/>
      <c r="AT69" s="102"/>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row>
    <row r="70" spans="1:101" x14ac:dyDescent="0.2">
      <c r="A70" s="92" t="s">
        <v>234</v>
      </c>
      <c r="B70" s="93"/>
      <c r="C70" s="107"/>
      <c r="D70" s="93"/>
      <c r="E70" s="119">
        <v>5</v>
      </c>
      <c r="F70" s="104"/>
      <c r="G70" s="101"/>
      <c r="H70" s="101"/>
      <c r="I70" s="104"/>
      <c r="J70" s="104"/>
      <c r="K70" s="104"/>
      <c r="L70" s="99"/>
      <c r="M70" s="99"/>
      <c r="N70" s="95"/>
      <c r="O70" s="100"/>
      <c r="P70" s="74"/>
      <c r="Q70" s="74"/>
      <c r="R70" s="101"/>
      <c r="S70" s="71"/>
      <c r="T70" s="71"/>
      <c r="U70" s="71"/>
      <c r="V70" s="71"/>
      <c r="W70" s="65">
        <v>5</v>
      </c>
      <c r="X70" s="65">
        <v>10</v>
      </c>
      <c r="Y70" s="75"/>
      <c r="Z70" s="70"/>
      <c r="AA70" s="71"/>
      <c r="AB70" s="71"/>
      <c r="AC70" s="71"/>
      <c r="AD70" s="71"/>
      <c r="AE70" s="71"/>
      <c r="AF70" s="70"/>
      <c r="AG70" s="70"/>
      <c r="AH70" s="70"/>
      <c r="AI70" s="70"/>
      <c r="AJ70" s="71"/>
      <c r="AK70" s="70"/>
      <c r="AL70" s="70"/>
      <c r="AM70" s="70"/>
      <c r="AN70" s="70"/>
      <c r="AO70" s="70"/>
      <c r="AP70" s="71"/>
      <c r="AQ70" s="71"/>
      <c r="AR70" s="102"/>
      <c r="AS70" s="102"/>
      <c r="AT70" s="102"/>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row>
    <row r="71" spans="1:101" x14ac:dyDescent="0.2">
      <c r="A71" s="92" t="s">
        <v>235</v>
      </c>
      <c r="B71" s="93"/>
      <c r="C71" s="107"/>
      <c r="D71" s="93"/>
      <c r="E71" s="120"/>
      <c r="F71" s="104"/>
      <c r="G71" s="101"/>
      <c r="H71" s="101"/>
      <c r="I71" s="104"/>
      <c r="J71" s="104"/>
      <c r="K71" s="104"/>
      <c r="L71" s="99"/>
      <c r="M71" s="99"/>
      <c r="N71" s="95"/>
      <c r="O71" s="100"/>
      <c r="P71" s="74"/>
      <c r="Q71" s="74"/>
      <c r="R71" s="101"/>
      <c r="S71" s="71"/>
      <c r="T71" s="71"/>
      <c r="U71" s="71"/>
      <c r="V71" s="71"/>
      <c r="W71" s="75"/>
      <c r="X71" s="75"/>
      <c r="Y71" s="65">
        <v>10</v>
      </c>
      <c r="Z71" s="70"/>
      <c r="AA71" s="71"/>
      <c r="AB71" s="71"/>
      <c r="AC71" s="71"/>
      <c r="AD71" s="71"/>
      <c r="AE71" s="71"/>
      <c r="AF71" s="70"/>
      <c r="AG71" s="70"/>
      <c r="AH71" s="70"/>
      <c r="AI71" s="70"/>
      <c r="AJ71" s="71"/>
      <c r="AK71" s="70"/>
      <c r="AL71" s="70"/>
      <c r="AM71" s="70"/>
      <c r="AN71" s="70"/>
      <c r="AO71" s="70"/>
      <c r="AP71" s="71"/>
      <c r="AQ71" s="71"/>
      <c r="AR71" s="102"/>
      <c r="AS71" s="102"/>
      <c r="AT71" s="102"/>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row>
    <row r="72" spans="1:101" x14ac:dyDescent="0.2">
      <c r="A72" s="92" t="s">
        <v>236</v>
      </c>
      <c r="B72" s="105">
        <v>0.3</v>
      </c>
      <c r="C72" s="107"/>
      <c r="D72" s="93"/>
      <c r="E72" s="120"/>
      <c r="F72" s="104"/>
      <c r="G72" s="101"/>
      <c r="H72" s="101"/>
      <c r="I72" s="104"/>
      <c r="J72" s="104"/>
      <c r="K72" s="104"/>
      <c r="L72" s="105">
        <v>0.4</v>
      </c>
      <c r="M72" s="105">
        <v>0.8</v>
      </c>
      <c r="N72" s="113">
        <v>0.4</v>
      </c>
      <c r="O72" s="113">
        <v>0.8</v>
      </c>
      <c r="P72" s="64">
        <v>0.6</v>
      </c>
      <c r="Q72" s="64">
        <v>1.2</v>
      </c>
      <c r="R72" s="101"/>
      <c r="S72" s="71"/>
      <c r="T72" s="71"/>
      <c r="U72" s="71"/>
      <c r="V72" s="71"/>
      <c r="W72" s="75"/>
      <c r="X72" s="75"/>
      <c r="Y72" s="75"/>
      <c r="Z72" s="70"/>
      <c r="AA72" s="71"/>
      <c r="AB72" s="71"/>
      <c r="AC72" s="65">
        <v>1</v>
      </c>
      <c r="AD72" s="57">
        <v>0.3</v>
      </c>
      <c r="AE72" s="71"/>
      <c r="AF72" s="70"/>
      <c r="AG72" s="70"/>
      <c r="AH72" s="65">
        <v>2</v>
      </c>
      <c r="AI72" s="70"/>
      <c r="AJ72" s="71"/>
      <c r="AK72" s="70"/>
      <c r="AL72" s="70"/>
      <c r="AM72" s="70"/>
      <c r="AN72" s="70"/>
      <c r="AO72" s="70"/>
      <c r="AP72" s="57">
        <v>0.3</v>
      </c>
      <c r="AQ72" s="57">
        <v>0.6</v>
      </c>
      <c r="AR72" s="102"/>
      <c r="AS72" s="102"/>
      <c r="AT72" s="102"/>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row>
    <row r="73" spans="1:101" x14ac:dyDescent="0.2">
      <c r="A73" s="92" t="s">
        <v>237</v>
      </c>
      <c r="B73" s="93"/>
      <c r="C73" s="107"/>
      <c r="D73" s="93"/>
      <c r="E73" s="120"/>
      <c r="F73" s="104"/>
      <c r="G73" s="101"/>
      <c r="H73" s="101"/>
      <c r="I73" s="104"/>
      <c r="J73" s="104"/>
      <c r="K73" s="104"/>
      <c r="L73" s="101"/>
      <c r="M73" s="101"/>
      <c r="N73" s="100"/>
      <c r="O73" s="100"/>
      <c r="P73" s="74"/>
      <c r="Q73" s="74"/>
      <c r="R73" s="101"/>
      <c r="S73" s="71"/>
      <c r="T73" s="71"/>
      <c r="U73" s="57">
        <v>1.2</v>
      </c>
      <c r="V73" s="71"/>
      <c r="W73" s="75"/>
      <c r="X73" s="75"/>
      <c r="Y73" s="75"/>
      <c r="Z73" s="70"/>
      <c r="AA73" s="71"/>
      <c r="AB73" s="71"/>
      <c r="AC73" s="75"/>
      <c r="AD73" s="71"/>
      <c r="AE73" s="71"/>
      <c r="AF73" s="70"/>
      <c r="AG73" s="70"/>
      <c r="AH73" s="70"/>
      <c r="AI73" s="70"/>
      <c r="AJ73" s="57">
        <v>1.2</v>
      </c>
      <c r="AK73" s="70"/>
      <c r="AL73" s="70"/>
      <c r="AM73" s="70"/>
      <c r="AN73" s="70"/>
      <c r="AO73" s="70"/>
      <c r="AP73" s="71"/>
      <c r="AQ73" s="71"/>
      <c r="AR73" s="102"/>
      <c r="AS73" s="102"/>
      <c r="AT73" s="102"/>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row>
    <row r="74" spans="1:101" x14ac:dyDescent="0.2">
      <c r="A74" s="92" t="s">
        <v>238</v>
      </c>
      <c r="B74" s="93"/>
      <c r="C74" s="107"/>
      <c r="D74" s="93"/>
      <c r="E74" s="120"/>
      <c r="F74" s="104"/>
      <c r="G74" s="101"/>
      <c r="H74" s="101"/>
      <c r="I74" s="104"/>
      <c r="J74" s="104"/>
      <c r="K74" s="104"/>
      <c r="L74" s="101"/>
      <c r="M74" s="101"/>
      <c r="N74" s="100"/>
      <c r="O74" s="100"/>
      <c r="P74" s="74"/>
      <c r="Q74" s="74"/>
      <c r="R74" s="101"/>
      <c r="S74" s="71"/>
      <c r="T74" s="71"/>
      <c r="U74" s="71"/>
      <c r="V74" s="57">
        <v>1.2</v>
      </c>
      <c r="W74" s="75"/>
      <c r="X74" s="75"/>
      <c r="Y74" s="75"/>
      <c r="Z74" s="70"/>
      <c r="AA74" s="71"/>
      <c r="AB74" s="71"/>
      <c r="AC74" s="75"/>
      <c r="AD74" s="71"/>
      <c r="AE74" s="71"/>
      <c r="AF74" s="70"/>
      <c r="AG74" s="70"/>
      <c r="AH74" s="70"/>
      <c r="AI74" s="70"/>
      <c r="AJ74" s="71"/>
      <c r="AK74" s="70"/>
      <c r="AL74" s="70"/>
      <c r="AM74" s="70"/>
      <c r="AN74" s="70"/>
      <c r="AO74" s="70"/>
      <c r="AP74" s="71"/>
      <c r="AQ74" s="71"/>
      <c r="AR74" s="102"/>
      <c r="AS74" s="102"/>
      <c r="AT74" s="102"/>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row>
    <row r="75" spans="1:101" x14ac:dyDescent="0.2">
      <c r="A75" s="92" t="s">
        <v>239</v>
      </c>
      <c r="B75" s="93"/>
      <c r="C75" s="107"/>
      <c r="D75" s="93"/>
      <c r="E75" s="119">
        <v>10</v>
      </c>
      <c r="F75" s="104"/>
      <c r="G75" s="101"/>
      <c r="H75" s="101"/>
      <c r="I75" s="104"/>
      <c r="J75" s="104"/>
      <c r="K75" s="104"/>
      <c r="L75" s="99"/>
      <c r="M75" s="99"/>
      <c r="N75" s="95"/>
      <c r="O75" s="100"/>
      <c r="P75" s="74"/>
      <c r="Q75" s="74"/>
      <c r="R75" s="101"/>
      <c r="S75" s="71"/>
      <c r="T75" s="71"/>
      <c r="U75" s="71"/>
      <c r="V75" s="71"/>
      <c r="W75" s="65">
        <v>10</v>
      </c>
      <c r="X75" s="65">
        <v>20</v>
      </c>
      <c r="Y75" s="75"/>
      <c r="Z75" s="70"/>
      <c r="AA75" s="71"/>
      <c r="AB75" s="71"/>
      <c r="AC75" s="75"/>
      <c r="AD75" s="71"/>
      <c r="AE75" s="71"/>
      <c r="AF75" s="70"/>
      <c r="AG75" s="70"/>
      <c r="AH75" s="70"/>
      <c r="AI75" s="70"/>
      <c r="AJ75" s="71"/>
      <c r="AK75" s="70"/>
      <c r="AL75" s="70"/>
      <c r="AM75" s="70"/>
      <c r="AN75" s="70"/>
      <c r="AO75" s="70"/>
      <c r="AP75" s="71"/>
      <c r="AQ75" s="71"/>
      <c r="AR75" s="102"/>
      <c r="AS75" s="102"/>
      <c r="AT75" s="102"/>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row>
    <row r="76" spans="1:101" x14ac:dyDescent="0.2">
      <c r="A76" s="92" t="s">
        <v>240</v>
      </c>
      <c r="B76" s="93"/>
      <c r="C76" s="107"/>
      <c r="D76" s="93"/>
      <c r="E76" s="120"/>
      <c r="F76" s="104"/>
      <c r="G76" s="101"/>
      <c r="H76" s="101"/>
      <c r="I76" s="104"/>
      <c r="J76" s="104"/>
      <c r="K76" s="104"/>
      <c r="L76" s="99"/>
      <c r="M76" s="99"/>
      <c r="N76" s="95"/>
      <c r="O76" s="100"/>
      <c r="P76" s="74"/>
      <c r="Q76" s="74"/>
      <c r="R76" s="101"/>
      <c r="S76" s="71"/>
      <c r="T76" s="71"/>
      <c r="U76" s="71"/>
      <c r="V76" s="71"/>
      <c r="W76" s="75"/>
      <c r="X76" s="75"/>
      <c r="Y76" s="65">
        <v>20</v>
      </c>
      <c r="Z76" s="70"/>
      <c r="AA76" s="71"/>
      <c r="AB76" s="71"/>
      <c r="AC76" s="75"/>
      <c r="AD76" s="71"/>
      <c r="AE76" s="71"/>
      <c r="AF76" s="70"/>
      <c r="AG76" s="70"/>
      <c r="AH76" s="70"/>
      <c r="AI76" s="70"/>
      <c r="AJ76" s="71"/>
      <c r="AK76" s="70"/>
      <c r="AL76" s="70"/>
      <c r="AM76" s="70"/>
      <c r="AN76" s="70"/>
      <c r="AO76" s="70"/>
      <c r="AP76" s="71"/>
      <c r="AQ76" s="71"/>
      <c r="AR76" s="102"/>
      <c r="AS76" s="102"/>
      <c r="AT76" s="102"/>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row>
    <row r="77" spans="1:101" x14ac:dyDescent="0.2">
      <c r="A77" s="92" t="s">
        <v>241</v>
      </c>
      <c r="B77" s="93"/>
      <c r="C77" s="107"/>
      <c r="D77" s="93"/>
      <c r="E77" s="120"/>
      <c r="F77" s="104"/>
      <c r="G77" s="101"/>
      <c r="H77" s="101"/>
      <c r="I77" s="104"/>
      <c r="J77" s="104"/>
      <c r="K77" s="104"/>
      <c r="L77" s="105">
        <v>0.6</v>
      </c>
      <c r="M77" s="105">
        <v>1.2</v>
      </c>
      <c r="N77" s="113">
        <v>0.6</v>
      </c>
      <c r="O77" s="113">
        <v>1.2</v>
      </c>
      <c r="P77" s="74"/>
      <c r="Q77" s="74"/>
      <c r="R77" s="101"/>
      <c r="S77" s="71"/>
      <c r="T77" s="71"/>
      <c r="U77" s="71"/>
      <c r="V77" s="71"/>
      <c r="W77" s="75"/>
      <c r="X77" s="75"/>
      <c r="Y77" s="75"/>
      <c r="Z77" s="70"/>
      <c r="AA77" s="71"/>
      <c r="AB77" s="71"/>
      <c r="AC77" s="65">
        <v>1</v>
      </c>
      <c r="AD77" s="57">
        <v>0.5</v>
      </c>
      <c r="AE77" s="71"/>
      <c r="AF77" s="70"/>
      <c r="AG77" s="70"/>
      <c r="AH77" s="72">
        <v>3.5</v>
      </c>
      <c r="AI77" s="70"/>
      <c r="AJ77" s="71"/>
      <c r="AK77" s="70"/>
      <c r="AL77" s="70"/>
      <c r="AM77" s="70"/>
      <c r="AN77" s="70"/>
      <c r="AO77" s="70"/>
      <c r="AP77" s="57">
        <v>0.5</v>
      </c>
      <c r="AQ77" s="57">
        <v>1</v>
      </c>
      <c r="AR77" s="102"/>
      <c r="AS77" s="102"/>
      <c r="AT77" s="102"/>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row>
    <row r="78" spans="1:101" x14ac:dyDescent="0.2">
      <c r="A78" s="110" t="s">
        <v>242</v>
      </c>
      <c r="B78" s="93"/>
      <c r="C78" s="107"/>
      <c r="D78" s="93"/>
      <c r="E78" s="95"/>
      <c r="F78" s="104"/>
      <c r="G78" s="96"/>
      <c r="H78" s="96"/>
      <c r="I78" s="121"/>
      <c r="J78" s="104"/>
      <c r="K78" s="121"/>
      <c r="L78" s="104"/>
      <c r="M78" s="104"/>
      <c r="N78" s="104"/>
      <c r="O78" s="100"/>
      <c r="P78" s="74"/>
      <c r="Q78" s="74"/>
      <c r="R78" s="101"/>
      <c r="S78" s="70"/>
      <c r="T78" s="71"/>
      <c r="U78" s="71"/>
      <c r="V78" s="71"/>
      <c r="W78" s="75"/>
      <c r="X78" s="75"/>
      <c r="Y78" s="75"/>
      <c r="Z78" s="70"/>
      <c r="AA78" s="71"/>
      <c r="AB78" s="71"/>
      <c r="AC78" s="75"/>
      <c r="AD78" s="92" t="s">
        <v>243</v>
      </c>
      <c r="AE78" s="71"/>
      <c r="AF78" s="70"/>
      <c r="AG78" s="70"/>
      <c r="AH78" s="70"/>
      <c r="AI78" s="70"/>
      <c r="AJ78" s="71"/>
      <c r="AK78" s="70"/>
      <c r="AL78" s="70"/>
      <c r="AM78" s="70"/>
      <c r="AN78" s="70"/>
      <c r="AO78" s="70"/>
      <c r="AP78" s="71"/>
      <c r="AQ78" s="71"/>
      <c r="AR78" s="102"/>
      <c r="AS78" s="102"/>
      <c r="AT78" s="102"/>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row>
    <row r="79" spans="1:101" x14ac:dyDescent="0.2">
      <c r="A79" s="92" t="s">
        <v>244</v>
      </c>
      <c r="B79" s="93"/>
      <c r="C79" s="107"/>
      <c r="D79" s="93"/>
      <c r="E79" s="120"/>
      <c r="F79" s="104"/>
      <c r="G79" s="101"/>
      <c r="H79" s="101"/>
      <c r="I79" s="104"/>
      <c r="J79" s="104"/>
      <c r="K79" s="104"/>
      <c r="L79" s="101"/>
      <c r="M79" s="101"/>
      <c r="N79" s="100"/>
      <c r="O79" s="100"/>
      <c r="P79" s="74"/>
      <c r="Q79" s="74"/>
      <c r="R79" s="101"/>
      <c r="S79" s="71"/>
      <c r="T79" s="71"/>
      <c r="U79" s="71"/>
      <c r="V79" s="71"/>
      <c r="W79" s="75"/>
      <c r="X79" s="75"/>
      <c r="Y79" s="75"/>
      <c r="Z79" s="70"/>
      <c r="AA79" s="71"/>
      <c r="AB79" s="71"/>
      <c r="AC79" s="65">
        <v>1.2</v>
      </c>
      <c r="AD79" s="71"/>
      <c r="AE79" s="71"/>
      <c r="AF79" s="70"/>
      <c r="AG79" s="70"/>
      <c r="AH79" s="70"/>
      <c r="AI79" s="70"/>
      <c r="AJ79" s="71"/>
      <c r="AK79" s="70"/>
      <c r="AL79" s="70"/>
      <c r="AM79" s="70"/>
      <c r="AN79" s="70"/>
      <c r="AO79" s="70"/>
      <c r="AP79" s="71"/>
      <c r="AQ79" s="71"/>
      <c r="AR79" s="102"/>
      <c r="AS79" s="102"/>
      <c r="AT79" s="102"/>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row>
    <row r="80" spans="1:101" x14ac:dyDescent="0.2">
      <c r="A80" s="92" t="s">
        <v>245</v>
      </c>
      <c r="B80" s="93"/>
      <c r="C80" s="107"/>
      <c r="D80" s="93"/>
      <c r="E80" s="120"/>
      <c r="F80" s="104"/>
      <c r="G80" s="101"/>
      <c r="H80" s="101"/>
      <c r="I80" s="104"/>
      <c r="J80" s="104"/>
      <c r="K80" s="104"/>
      <c r="L80" s="101"/>
      <c r="M80" s="101"/>
      <c r="N80" s="100"/>
      <c r="O80" s="100"/>
      <c r="P80" s="74"/>
      <c r="Q80" s="74"/>
      <c r="R80" s="101"/>
      <c r="S80" s="71"/>
      <c r="T80" s="71"/>
      <c r="U80" s="57">
        <v>2.5</v>
      </c>
      <c r="V80" s="71"/>
      <c r="W80" s="75"/>
      <c r="X80" s="75"/>
      <c r="Y80" s="75"/>
      <c r="Z80" s="70"/>
      <c r="AA80" s="71"/>
      <c r="AB80" s="71"/>
      <c r="AC80" s="75"/>
      <c r="AD80" s="71"/>
      <c r="AE80" s="71"/>
      <c r="AF80" s="70"/>
      <c r="AG80" s="70"/>
      <c r="AH80" s="70"/>
      <c r="AI80" s="70"/>
      <c r="AJ80" s="71"/>
      <c r="AK80" s="70"/>
      <c r="AL80" s="70"/>
      <c r="AM80" s="70"/>
      <c r="AN80" s="70"/>
      <c r="AO80" s="70"/>
      <c r="AP80" s="71"/>
      <c r="AQ80" s="71"/>
      <c r="AR80" s="102"/>
      <c r="AS80" s="102"/>
      <c r="AT80" s="102"/>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row>
    <row r="81" spans="1:101" x14ac:dyDescent="0.2">
      <c r="A81" s="92" t="s">
        <v>246</v>
      </c>
      <c r="B81" s="93"/>
      <c r="C81" s="107"/>
      <c r="D81" s="93"/>
      <c r="E81" s="120"/>
      <c r="F81" s="104"/>
      <c r="G81" s="101"/>
      <c r="H81" s="101"/>
      <c r="I81" s="104"/>
      <c r="J81" s="104"/>
      <c r="K81" s="104"/>
      <c r="L81" s="101"/>
      <c r="M81" s="101"/>
      <c r="N81" s="100"/>
      <c r="O81" s="100"/>
      <c r="P81" s="74"/>
      <c r="Q81" s="74"/>
      <c r="R81" s="101"/>
      <c r="S81" s="71"/>
      <c r="T81" s="71"/>
      <c r="U81" s="71"/>
      <c r="V81" s="57">
        <v>2.5</v>
      </c>
      <c r="W81" s="75"/>
      <c r="X81" s="75"/>
      <c r="Y81" s="75"/>
      <c r="Z81" s="70"/>
      <c r="AA81" s="71"/>
      <c r="AB81" s="71"/>
      <c r="AC81" s="75"/>
      <c r="AD81" s="71"/>
      <c r="AE81" s="71"/>
      <c r="AF81" s="70"/>
      <c r="AG81" s="70"/>
      <c r="AH81" s="70"/>
      <c r="AI81" s="70"/>
      <c r="AJ81" s="71"/>
      <c r="AK81" s="70"/>
      <c r="AL81" s="70"/>
      <c r="AM81" s="70"/>
      <c r="AN81" s="70"/>
      <c r="AO81" s="70"/>
      <c r="AP81" s="71"/>
      <c r="AQ81" s="71"/>
      <c r="AR81" s="102"/>
      <c r="AS81" s="102"/>
      <c r="AT81" s="102"/>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row>
    <row r="82" spans="1:101" x14ac:dyDescent="0.2">
      <c r="A82" s="110" t="s">
        <v>247</v>
      </c>
      <c r="B82" s="93"/>
      <c r="C82" s="107"/>
      <c r="D82" s="93"/>
      <c r="E82" s="104"/>
      <c r="F82" s="104"/>
      <c r="G82" s="96"/>
      <c r="H82" s="96"/>
      <c r="I82" s="121"/>
      <c r="J82" s="104"/>
      <c r="K82" s="121"/>
      <c r="L82" s="104"/>
      <c r="M82" s="104"/>
      <c r="N82" s="113">
        <v>1.2</v>
      </c>
      <c r="O82" s="113">
        <v>2.4</v>
      </c>
      <c r="P82" s="74"/>
      <c r="Q82" s="74"/>
      <c r="R82" s="101"/>
      <c r="S82" s="71"/>
      <c r="T82" s="71"/>
      <c r="U82" s="71"/>
      <c r="V82" s="71"/>
      <c r="W82" s="75"/>
      <c r="X82" s="75"/>
      <c r="Y82" s="75"/>
      <c r="Z82" s="70"/>
      <c r="AA82" s="71"/>
      <c r="AB82" s="71"/>
      <c r="AC82" s="65">
        <v>2.5</v>
      </c>
      <c r="AD82" s="71"/>
      <c r="AE82" s="71"/>
      <c r="AF82" s="70"/>
      <c r="AG82" s="70"/>
      <c r="AH82" s="70"/>
      <c r="AI82" s="70"/>
      <c r="AJ82" s="71"/>
      <c r="AK82" s="70"/>
      <c r="AL82" s="70"/>
      <c r="AM82" s="70"/>
      <c r="AN82" s="70"/>
      <c r="AO82" s="70"/>
      <c r="AP82" s="71"/>
      <c r="AQ82" s="71"/>
      <c r="AR82" s="102"/>
      <c r="AS82" s="102"/>
      <c r="AT82" s="102"/>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row>
    <row r="83" spans="1:101" x14ac:dyDescent="0.2">
      <c r="A83" s="110" t="s">
        <v>248</v>
      </c>
      <c r="B83" s="93"/>
      <c r="C83" s="107"/>
      <c r="D83" s="93"/>
      <c r="E83" s="104"/>
      <c r="F83" s="104"/>
      <c r="G83" s="96"/>
      <c r="H83" s="96"/>
      <c r="I83" s="121"/>
      <c r="J83" s="104"/>
      <c r="K83" s="121"/>
      <c r="L83" s="104"/>
      <c r="M83" s="104"/>
      <c r="N83" s="100"/>
      <c r="O83" s="100"/>
      <c r="P83" s="74"/>
      <c r="Q83" s="74"/>
      <c r="R83" s="101"/>
      <c r="S83" s="71"/>
      <c r="T83" s="71"/>
      <c r="U83" s="57">
        <v>5</v>
      </c>
      <c r="V83" s="71"/>
      <c r="W83" s="75"/>
      <c r="X83" s="75"/>
      <c r="Y83" s="75"/>
      <c r="Z83" s="70"/>
      <c r="AA83" s="71"/>
      <c r="AB83" s="71"/>
      <c r="AC83" s="75"/>
      <c r="AD83" s="71"/>
      <c r="AE83" s="71"/>
      <c r="AF83" s="70"/>
      <c r="AG83" s="70"/>
      <c r="AH83" s="70"/>
      <c r="AI83" s="70"/>
      <c r="AJ83" s="71"/>
      <c r="AK83" s="70"/>
      <c r="AL83" s="70"/>
      <c r="AM83" s="70"/>
      <c r="AN83" s="70"/>
      <c r="AO83" s="70"/>
      <c r="AP83" s="71"/>
      <c r="AQ83" s="71"/>
      <c r="AR83" s="102"/>
      <c r="AS83" s="102"/>
      <c r="AT83" s="102"/>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row>
    <row r="84" spans="1:101" x14ac:dyDescent="0.2">
      <c r="A84" s="110" t="s">
        <v>249</v>
      </c>
      <c r="B84" s="93"/>
      <c r="C84" s="107"/>
      <c r="D84" s="93"/>
      <c r="E84" s="104"/>
      <c r="F84" s="104"/>
      <c r="G84" s="96"/>
      <c r="H84" s="96"/>
      <c r="I84" s="121"/>
      <c r="J84" s="104"/>
      <c r="K84" s="121"/>
      <c r="L84" s="104"/>
      <c r="M84" s="104"/>
      <c r="N84" s="100"/>
      <c r="O84" s="100"/>
      <c r="P84" s="74"/>
      <c r="Q84" s="74"/>
      <c r="R84" s="101"/>
      <c r="S84" s="71"/>
      <c r="T84" s="71"/>
      <c r="U84" s="71"/>
      <c r="V84" s="57">
        <v>5</v>
      </c>
      <c r="W84" s="75"/>
      <c r="X84" s="75"/>
      <c r="Y84" s="75"/>
      <c r="Z84" s="70"/>
      <c r="AA84" s="71"/>
      <c r="AB84" s="71"/>
      <c r="AC84" s="75"/>
      <c r="AD84" s="71"/>
      <c r="AE84" s="71"/>
      <c r="AF84" s="70"/>
      <c r="AG84" s="70"/>
      <c r="AH84" s="70"/>
      <c r="AI84" s="70"/>
      <c r="AJ84" s="71"/>
      <c r="AK84" s="70"/>
      <c r="AL84" s="70"/>
      <c r="AM84" s="70"/>
      <c r="AN84" s="70"/>
      <c r="AO84" s="70"/>
      <c r="AP84" s="71"/>
      <c r="AQ84" s="71"/>
      <c r="AR84" s="102"/>
      <c r="AS84" s="102"/>
      <c r="AT84" s="102"/>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row>
    <row r="85" spans="1:101" x14ac:dyDescent="0.2">
      <c r="A85" s="110" t="s">
        <v>250</v>
      </c>
      <c r="B85" s="93"/>
      <c r="C85" s="107"/>
      <c r="D85" s="93"/>
      <c r="E85" s="104"/>
      <c r="F85" s="104"/>
      <c r="G85" s="96"/>
      <c r="H85" s="96"/>
      <c r="I85" s="121"/>
      <c r="J85" s="104"/>
      <c r="K85" s="121"/>
      <c r="L85" s="104"/>
      <c r="M85" s="104"/>
      <c r="N85" s="100"/>
      <c r="O85" s="100"/>
      <c r="P85" s="74"/>
      <c r="Q85" s="74"/>
      <c r="R85" s="101"/>
      <c r="S85" s="71"/>
      <c r="T85" s="71"/>
      <c r="U85" s="71"/>
      <c r="V85" s="71"/>
      <c r="W85" s="75"/>
      <c r="X85" s="75"/>
      <c r="Y85" s="75"/>
      <c r="Z85" s="70"/>
      <c r="AA85" s="71"/>
      <c r="AB85" s="71"/>
      <c r="AC85" s="65">
        <v>5</v>
      </c>
      <c r="AD85" s="71"/>
      <c r="AE85" s="71"/>
      <c r="AF85" s="70"/>
      <c r="AG85" s="70"/>
      <c r="AH85" s="70"/>
      <c r="AI85" s="70"/>
      <c r="AJ85" s="71"/>
      <c r="AK85" s="70"/>
      <c r="AL85" s="70"/>
      <c r="AM85" s="70"/>
      <c r="AN85" s="70"/>
      <c r="AO85" s="70"/>
      <c r="AP85" s="71"/>
      <c r="AQ85" s="71"/>
      <c r="AR85" s="102"/>
      <c r="AS85" s="102"/>
      <c r="AT85" s="102"/>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row>
    <row r="86" spans="1:101" x14ac:dyDescent="0.2">
      <c r="A86" s="110" t="s">
        <v>251</v>
      </c>
      <c r="B86" s="93"/>
      <c r="C86" s="107"/>
      <c r="D86" s="93"/>
      <c r="E86" s="104"/>
      <c r="F86" s="104"/>
      <c r="G86" s="96"/>
      <c r="H86" s="96"/>
      <c r="I86" s="121"/>
      <c r="J86" s="104"/>
      <c r="K86" s="121"/>
      <c r="L86" s="104"/>
      <c r="M86" s="104"/>
      <c r="N86" s="100"/>
      <c r="O86" s="100"/>
      <c r="P86" s="74"/>
      <c r="Q86" s="74"/>
      <c r="R86" s="101"/>
      <c r="S86" s="71"/>
      <c r="T86" s="71"/>
      <c r="U86" s="90">
        <v>1.4</v>
      </c>
      <c r="V86" s="71"/>
      <c r="W86" s="75"/>
      <c r="X86" s="75"/>
      <c r="Y86" s="75"/>
      <c r="Z86" s="70"/>
      <c r="AA86" s="71"/>
      <c r="AB86" s="71"/>
      <c r="AC86" s="75"/>
      <c r="AD86" s="71"/>
      <c r="AE86" s="71"/>
      <c r="AF86" s="70"/>
      <c r="AG86" s="70"/>
      <c r="AH86" s="70"/>
      <c r="AI86" s="70"/>
      <c r="AJ86" s="71"/>
      <c r="AK86" s="70"/>
      <c r="AL86" s="70"/>
      <c r="AM86" s="70"/>
      <c r="AN86" s="70"/>
      <c r="AO86" s="70"/>
      <c r="AP86" s="71"/>
      <c r="AQ86" s="71"/>
      <c r="AR86" s="102"/>
      <c r="AS86" s="102"/>
      <c r="AT86" s="102"/>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row>
    <row r="87" spans="1:101" x14ac:dyDescent="0.2">
      <c r="A87" s="110" t="s">
        <v>252</v>
      </c>
      <c r="B87" s="93"/>
      <c r="C87" s="107"/>
      <c r="D87" s="93"/>
      <c r="E87" s="104"/>
      <c r="F87" s="104"/>
      <c r="G87" s="96"/>
      <c r="H87" s="96"/>
      <c r="I87" s="121"/>
      <c r="J87" s="104"/>
      <c r="K87" s="121"/>
      <c r="L87" s="104"/>
      <c r="M87" s="104"/>
      <c r="N87" s="100"/>
      <c r="O87" s="100"/>
      <c r="P87" s="74"/>
      <c r="Q87" s="74"/>
      <c r="R87" s="101"/>
      <c r="S87" s="71"/>
      <c r="T87" s="71"/>
      <c r="U87" s="71"/>
      <c r="V87" s="57">
        <v>1.4</v>
      </c>
      <c r="W87" s="75"/>
      <c r="X87" s="75"/>
      <c r="Y87" s="75"/>
      <c r="Z87" s="70"/>
      <c r="AA87" s="71"/>
      <c r="AB87" s="71"/>
      <c r="AC87" s="75"/>
      <c r="AD87" s="71"/>
      <c r="AE87" s="71"/>
      <c r="AF87" s="70"/>
      <c r="AG87" s="70"/>
      <c r="AH87" s="70"/>
      <c r="AI87" s="70"/>
      <c r="AJ87" s="71"/>
      <c r="AK87" s="70"/>
      <c r="AL87" s="70"/>
      <c r="AM87" s="70"/>
      <c r="AN87" s="70"/>
      <c r="AO87" s="70"/>
      <c r="AP87" s="71"/>
      <c r="AQ87" s="71"/>
      <c r="AR87" s="102"/>
      <c r="AS87" s="102"/>
      <c r="AT87" s="102"/>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row>
    <row r="88" spans="1:101" s="50" customFormat="1" x14ac:dyDescent="0.2">
      <c r="A88" s="505"/>
      <c r="B88" s="506"/>
      <c r="C88" s="506"/>
      <c r="D88" s="506"/>
      <c r="E88" s="506"/>
      <c r="F88" s="506"/>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7"/>
    </row>
    <row r="89" spans="1:101" ht="14.25" x14ac:dyDescent="0.2">
      <c r="A89" s="508" t="s">
        <v>253</v>
      </c>
      <c r="B89" s="509"/>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10"/>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row>
    <row r="90" spans="1:101" ht="14.25" x14ac:dyDescent="0.2">
      <c r="A90" s="508" t="s">
        <v>254</v>
      </c>
      <c r="B90" s="509"/>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10"/>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row>
    <row r="91" spans="1:101" s="50" customFormat="1" ht="14.25" x14ac:dyDescent="0.2">
      <c r="A91" s="492" t="s">
        <v>261</v>
      </c>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93"/>
      <c r="AG91" s="493"/>
      <c r="AH91" s="493"/>
      <c r="AI91" s="493"/>
      <c r="AJ91" s="493"/>
      <c r="AK91" s="493"/>
      <c r="AL91" s="493"/>
      <c r="AM91" s="493"/>
      <c r="AN91" s="493"/>
      <c r="AO91" s="493"/>
      <c r="AP91" s="493"/>
      <c r="AQ91" s="494"/>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2"/>
      <c r="BS91" s="122"/>
      <c r="BT91" s="122"/>
      <c r="BU91" s="122"/>
      <c r="BV91" s="122"/>
      <c r="BW91" s="122"/>
      <c r="BX91" s="122"/>
      <c r="BY91" s="122"/>
      <c r="BZ91" s="122"/>
      <c r="CA91" s="122"/>
      <c r="CB91" s="122"/>
      <c r="CC91" s="122"/>
      <c r="CD91" s="122"/>
      <c r="CE91" s="122"/>
      <c r="CF91" s="122"/>
      <c r="CG91" s="122"/>
      <c r="CH91" s="122"/>
      <c r="CI91" s="122"/>
      <c r="CJ91" s="122"/>
      <c r="CK91" s="122"/>
      <c r="CL91" s="122"/>
      <c r="CM91" s="122"/>
      <c r="CN91" s="122"/>
      <c r="CO91" s="122"/>
      <c r="CP91" s="122"/>
      <c r="CQ91" s="122"/>
      <c r="CR91" s="122"/>
      <c r="CS91" s="122"/>
      <c r="CT91" s="122"/>
      <c r="CU91" s="122"/>
      <c r="CV91" s="122"/>
      <c r="CW91" s="122"/>
    </row>
    <row r="92" spans="1:101" ht="14.25" x14ac:dyDescent="0.2">
      <c r="A92" s="492" t="s">
        <v>262</v>
      </c>
      <c r="B92" s="493"/>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3"/>
      <c r="AI92" s="493"/>
      <c r="AJ92" s="493"/>
      <c r="AK92" s="493"/>
      <c r="AL92" s="493"/>
      <c r="AM92" s="493"/>
      <c r="AN92" s="493"/>
      <c r="AO92" s="493"/>
      <c r="AP92" s="493"/>
      <c r="AQ92" s="494"/>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row>
    <row r="93" spans="1:101" x14ac:dyDescent="0.2">
      <c r="A93" s="103"/>
      <c r="B93" s="103"/>
      <c r="D93" s="103"/>
      <c r="E93" s="124"/>
      <c r="F93" s="124"/>
      <c r="I93" s="103"/>
      <c r="J93" s="103"/>
      <c r="K93" s="103"/>
      <c r="L93" s="124"/>
      <c r="M93" s="124"/>
      <c r="N93" s="124"/>
      <c r="S93" s="129"/>
      <c r="Z93" s="129"/>
      <c r="AF93" s="129"/>
      <c r="AG93" s="129"/>
      <c r="AH93" s="129"/>
      <c r="AI93" s="129"/>
      <c r="AK93" s="129"/>
      <c r="AL93" s="129"/>
      <c r="AM93" s="129"/>
      <c r="AN93" s="129"/>
      <c r="AO93" s="129"/>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row>
    <row r="94" spans="1:101" x14ac:dyDescent="0.2">
      <c r="A94" s="103"/>
      <c r="B94" s="103"/>
      <c r="D94" s="103"/>
      <c r="E94" s="132"/>
      <c r="F94" s="132"/>
      <c r="I94" s="103"/>
      <c r="J94" s="103"/>
      <c r="K94" s="103"/>
      <c r="L94" s="124"/>
      <c r="M94" s="124"/>
      <c r="N94" s="124"/>
      <c r="S94" s="129"/>
      <c r="Z94" s="129"/>
      <c r="AF94" s="129"/>
      <c r="AG94" s="129"/>
      <c r="AH94" s="129"/>
      <c r="AI94" s="129"/>
      <c r="AK94" s="129"/>
      <c r="AL94" s="129"/>
      <c r="AM94" s="129"/>
      <c r="AN94" s="129"/>
      <c r="AO94" s="129"/>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row>
    <row r="95" spans="1:101" x14ac:dyDescent="0.2">
      <c r="A95" s="103"/>
      <c r="B95" s="103"/>
      <c r="D95" s="103"/>
      <c r="E95" s="124"/>
      <c r="F95" s="124"/>
      <c r="I95" s="103"/>
      <c r="J95" s="103"/>
      <c r="K95" s="103"/>
      <c r="L95" s="124"/>
      <c r="M95" s="124"/>
      <c r="N95" s="124"/>
      <c r="S95" s="129"/>
      <c r="Z95" s="129"/>
      <c r="AF95" s="129"/>
      <c r="AG95" s="129"/>
      <c r="AH95" s="129"/>
      <c r="AI95" s="129"/>
      <c r="AK95" s="129"/>
      <c r="AL95" s="129"/>
      <c r="AM95" s="129"/>
      <c r="AN95" s="129"/>
      <c r="AO95" s="129"/>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row>
    <row r="96" spans="1:101" x14ac:dyDescent="0.2">
      <c r="A96" s="103"/>
      <c r="B96" s="103"/>
      <c r="D96" s="103"/>
      <c r="E96" s="124"/>
      <c r="F96" s="124"/>
      <c r="I96" s="103"/>
      <c r="J96" s="103"/>
      <c r="K96" s="103"/>
      <c r="L96" s="124"/>
      <c r="M96" s="124"/>
      <c r="N96" s="124"/>
      <c r="S96" s="129"/>
      <c r="Z96" s="129"/>
      <c r="AF96" s="129"/>
      <c r="AG96" s="129"/>
      <c r="AH96" s="129"/>
      <c r="AI96" s="129"/>
      <c r="AK96" s="129"/>
      <c r="AL96" s="129"/>
      <c r="AM96" s="129"/>
      <c r="AN96" s="129"/>
      <c r="AO96" s="129"/>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row>
    <row r="97" spans="1:101" x14ac:dyDescent="0.2">
      <c r="A97" s="103"/>
      <c r="B97" s="103"/>
      <c r="D97" s="103"/>
      <c r="E97" s="124"/>
      <c r="F97" s="124"/>
      <c r="I97" s="103"/>
      <c r="J97" s="103"/>
      <c r="K97" s="103"/>
      <c r="L97" s="124"/>
      <c r="M97" s="124"/>
      <c r="N97" s="124"/>
      <c r="S97" s="129"/>
      <c r="Z97" s="129"/>
      <c r="AF97" s="129"/>
      <c r="AG97" s="129"/>
      <c r="AH97" s="129"/>
      <c r="AI97" s="129"/>
      <c r="AK97" s="129"/>
      <c r="AL97" s="129"/>
      <c r="AM97" s="129"/>
      <c r="AN97" s="129"/>
      <c r="AO97" s="129"/>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row>
    <row r="98" spans="1:101" x14ac:dyDescent="0.2">
      <c r="A98" s="103"/>
      <c r="B98" s="103"/>
      <c r="D98" s="103"/>
      <c r="E98" s="124"/>
      <c r="F98" s="124"/>
      <c r="I98" s="103"/>
      <c r="J98" s="103"/>
      <c r="K98" s="103"/>
      <c r="L98" s="124"/>
      <c r="M98" s="124"/>
      <c r="N98" s="124"/>
      <c r="S98" s="129"/>
      <c r="Z98" s="129"/>
      <c r="AF98" s="129"/>
      <c r="AG98" s="129"/>
      <c r="AH98" s="129"/>
      <c r="AI98" s="129"/>
      <c r="AK98" s="129"/>
      <c r="AL98" s="129"/>
      <c r="AM98" s="129"/>
      <c r="AN98" s="129"/>
      <c r="AO98" s="129"/>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row>
    <row r="99" spans="1:101" x14ac:dyDescent="0.2">
      <c r="A99" s="103"/>
      <c r="B99" s="103"/>
      <c r="D99" s="103"/>
      <c r="E99" s="124"/>
      <c r="F99" s="124"/>
      <c r="I99" s="103"/>
      <c r="J99" s="103"/>
      <c r="K99" s="103"/>
      <c r="L99" s="124"/>
      <c r="M99" s="124"/>
      <c r="N99" s="124"/>
      <c r="S99" s="129"/>
      <c r="Z99" s="129"/>
      <c r="AF99" s="129"/>
      <c r="AG99" s="129"/>
      <c r="AH99" s="129"/>
      <c r="AI99" s="129"/>
      <c r="AK99" s="129"/>
      <c r="AL99" s="129"/>
      <c r="AM99" s="129"/>
      <c r="AN99" s="129"/>
      <c r="AO99" s="129"/>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row>
    <row r="100" spans="1:101" x14ac:dyDescent="0.2">
      <c r="A100" s="103"/>
      <c r="B100" s="103"/>
      <c r="D100" s="103"/>
      <c r="E100" s="124"/>
      <c r="F100" s="124"/>
      <c r="I100" s="103"/>
      <c r="J100" s="103"/>
      <c r="K100" s="103"/>
      <c r="L100" s="124"/>
      <c r="M100" s="124"/>
      <c r="N100" s="124"/>
      <c r="S100" s="129"/>
      <c r="Z100" s="129"/>
      <c r="AF100" s="129"/>
      <c r="AG100" s="129"/>
      <c r="AH100" s="129"/>
      <c r="AI100" s="129"/>
      <c r="AK100" s="129"/>
      <c r="AL100" s="129"/>
      <c r="AM100" s="129"/>
      <c r="AN100" s="129"/>
      <c r="AO100" s="129"/>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row>
    <row r="101" spans="1:101" x14ac:dyDescent="0.2">
      <c r="A101" s="103"/>
      <c r="B101" s="103"/>
      <c r="D101" s="103"/>
      <c r="E101" s="124"/>
      <c r="F101" s="124"/>
      <c r="I101" s="103"/>
      <c r="J101" s="103"/>
      <c r="K101" s="103"/>
      <c r="L101" s="124"/>
      <c r="M101" s="124"/>
      <c r="N101" s="124"/>
      <c r="S101" s="129"/>
      <c r="Z101" s="129"/>
      <c r="AF101" s="129"/>
      <c r="AG101" s="129"/>
      <c r="AH101" s="129"/>
      <c r="AI101" s="129"/>
      <c r="AK101" s="129"/>
      <c r="AL101" s="129"/>
      <c r="AM101" s="129"/>
      <c r="AN101" s="129"/>
      <c r="AO101" s="129"/>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c r="CA101" s="103"/>
      <c r="CB101" s="103"/>
      <c r="CC101" s="103"/>
      <c r="CD101" s="103"/>
      <c r="CE101" s="103"/>
      <c r="CF101" s="103"/>
      <c r="CG101" s="103"/>
      <c r="CH101" s="103"/>
      <c r="CI101" s="103"/>
      <c r="CJ101" s="103"/>
      <c r="CK101" s="103"/>
      <c r="CL101" s="103"/>
      <c r="CM101" s="103"/>
      <c r="CN101" s="103"/>
      <c r="CO101" s="103"/>
      <c r="CP101" s="103"/>
      <c r="CQ101" s="103"/>
      <c r="CR101" s="103"/>
      <c r="CS101" s="103"/>
      <c r="CT101" s="103"/>
      <c r="CU101" s="103"/>
      <c r="CV101" s="103"/>
      <c r="CW101" s="103"/>
    </row>
    <row r="102" spans="1:101" x14ac:dyDescent="0.2">
      <c r="A102" s="103"/>
      <c r="B102" s="103"/>
      <c r="D102" s="103"/>
      <c r="E102" s="124"/>
      <c r="F102" s="124"/>
      <c r="I102" s="103"/>
      <c r="J102" s="103"/>
      <c r="K102" s="103"/>
      <c r="L102" s="124"/>
      <c r="M102" s="103"/>
      <c r="N102" s="124"/>
      <c r="S102" s="129"/>
      <c r="Z102" s="129"/>
      <c r="AF102" s="129"/>
      <c r="AG102" s="129"/>
      <c r="AH102" s="129"/>
      <c r="AI102" s="129"/>
      <c r="AK102" s="129"/>
      <c r="AL102" s="129"/>
      <c r="AM102" s="129"/>
      <c r="AN102" s="129"/>
      <c r="AO102" s="129"/>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row>
    <row r="103" spans="1:101" x14ac:dyDescent="0.2">
      <c r="A103" s="103"/>
      <c r="B103" s="103"/>
      <c r="D103" s="103"/>
      <c r="E103" s="124"/>
      <c r="F103" s="124"/>
      <c r="I103" s="103"/>
      <c r="J103" s="103"/>
      <c r="K103" s="103"/>
      <c r="L103" s="124"/>
      <c r="M103" s="103"/>
      <c r="N103" s="124"/>
      <c r="S103" s="129"/>
      <c r="Z103" s="129"/>
      <c r="AF103" s="129"/>
      <c r="AG103" s="129"/>
      <c r="AH103" s="129"/>
      <c r="AI103" s="129"/>
      <c r="AK103" s="129"/>
      <c r="AL103" s="129"/>
      <c r="AM103" s="129"/>
      <c r="AN103" s="129"/>
      <c r="AO103" s="129"/>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row>
    <row r="104" spans="1:101" x14ac:dyDescent="0.2">
      <c r="A104" s="103"/>
      <c r="B104" s="103"/>
      <c r="D104" s="103"/>
      <c r="E104" s="124"/>
      <c r="F104" s="124"/>
      <c r="I104" s="103"/>
      <c r="J104" s="103"/>
      <c r="K104" s="103"/>
      <c r="L104" s="124"/>
      <c r="M104" s="103"/>
      <c r="N104" s="124"/>
      <c r="S104" s="129"/>
      <c r="Z104" s="129"/>
      <c r="AF104" s="129"/>
      <c r="AG104" s="129"/>
      <c r="AH104" s="129"/>
      <c r="AI104" s="129"/>
      <c r="AK104" s="129"/>
      <c r="AL104" s="129"/>
      <c r="AM104" s="129"/>
      <c r="AN104" s="129"/>
      <c r="AO104" s="129"/>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row>
    <row r="105" spans="1:101" x14ac:dyDescent="0.2">
      <c r="A105" s="103"/>
      <c r="B105" s="103"/>
      <c r="D105" s="103"/>
      <c r="E105" s="124"/>
      <c r="F105" s="124"/>
      <c r="I105" s="103"/>
      <c r="J105" s="103"/>
      <c r="K105" s="103"/>
      <c r="L105" s="124"/>
      <c r="M105" s="103"/>
      <c r="N105" s="124"/>
      <c r="S105" s="129"/>
      <c r="Z105" s="129"/>
      <c r="AF105" s="129"/>
      <c r="AG105" s="129"/>
      <c r="AH105" s="129"/>
      <c r="AI105" s="129"/>
      <c r="AK105" s="129"/>
      <c r="AL105" s="129"/>
      <c r="AM105" s="129"/>
      <c r="AN105" s="129"/>
      <c r="AO105" s="129"/>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row>
    <row r="106" spans="1:101" x14ac:dyDescent="0.2">
      <c r="A106" s="103"/>
      <c r="B106" s="103"/>
      <c r="D106" s="103"/>
      <c r="E106" s="124"/>
      <c r="F106" s="124"/>
      <c r="I106" s="103"/>
      <c r="J106" s="103"/>
      <c r="K106" s="103"/>
      <c r="L106" s="124"/>
      <c r="M106" s="103"/>
      <c r="N106" s="124"/>
      <c r="S106" s="129"/>
      <c r="Z106" s="129"/>
      <c r="AF106" s="129"/>
      <c r="AG106" s="129"/>
      <c r="AH106" s="129"/>
      <c r="AI106" s="129"/>
      <c r="AK106" s="129"/>
      <c r="AL106" s="129"/>
      <c r="AM106" s="129"/>
      <c r="AN106" s="129"/>
      <c r="AO106" s="129"/>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row>
    <row r="107" spans="1:101" x14ac:dyDescent="0.2">
      <c r="A107" s="103"/>
      <c r="B107" s="103"/>
      <c r="D107" s="103"/>
      <c r="E107" s="124"/>
      <c r="F107" s="124"/>
      <c r="I107" s="103"/>
      <c r="J107" s="103"/>
      <c r="K107" s="103"/>
      <c r="L107" s="124"/>
      <c r="M107" s="103"/>
      <c r="N107" s="124"/>
      <c r="S107" s="129"/>
      <c r="Z107" s="129"/>
      <c r="AF107" s="129"/>
      <c r="AG107" s="129"/>
      <c r="AH107" s="129"/>
      <c r="AI107" s="129"/>
      <c r="AK107" s="129"/>
      <c r="AL107" s="129"/>
      <c r="AM107" s="129"/>
      <c r="AN107" s="129"/>
      <c r="AO107" s="129"/>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row>
    <row r="108" spans="1:101" x14ac:dyDescent="0.2">
      <c r="A108" s="103"/>
      <c r="B108" s="103"/>
      <c r="D108" s="103"/>
      <c r="E108" s="124"/>
      <c r="F108" s="124"/>
      <c r="I108" s="103"/>
      <c r="J108" s="103"/>
      <c r="K108" s="103"/>
      <c r="L108" s="124"/>
      <c r="M108" s="103"/>
      <c r="N108" s="124"/>
      <c r="S108" s="129"/>
      <c r="Z108" s="129"/>
      <c r="AF108" s="129"/>
      <c r="AG108" s="129"/>
      <c r="AH108" s="129"/>
      <c r="AI108" s="129"/>
      <c r="AK108" s="129"/>
      <c r="AL108" s="129"/>
      <c r="AM108" s="129"/>
      <c r="AN108" s="129"/>
      <c r="AO108" s="129"/>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103"/>
      <c r="CR108" s="103"/>
      <c r="CS108" s="103"/>
      <c r="CT108" s="103"/>
      <c r="CU108" s="103"/>
      <c r="CV108" s="103"/>
      <c r="CW108" s="103"/>
    </row>
    <row r="109" spans="1:101" x14ac:dyDescent="0.2">
      <c r="A109" s="103"/>
      <c r="B109" s="103"/>
      <c r="D109" s="103"/>
      <c r="E109" s="124"/>
      <c r="F109" s="124"/>
      <c r="I109" s="103"/>
      <c r="J109" s="103"/>
      <c r="K109" s="103"/>
      <c r="L109" s="124"/>
      <c r="M109" s="103"/>
      <c r="N109" s="124"/>
      <c r="S109" s="129"/>
      <c r="Z109" s="129"/>
      <c r="AF109" s="129"/>
      <c r="AG109" s="129"/>
      <c r="AH109" s="129"/>
      <c r="AI109" s="129"/>
      <c r="AK109" s="129"/>
      <c r="AL109" s="129"/>
      <c r="AM109" s="129"/>
      <c r="AN109" s="129"/>
      <c r="AO109" s="129"/>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c r="CF109" s="103"/>
      <c r="CG109" s="103"/>
      <c r="CH109" s="103"/>
      <c r="CI109" s="103"/>
      <c r="CJ109" s="103"/>
      <c r="CK109" s="103"/>
      <c r="CL109" s="103"/>
      <c r="CM109" s="103"/>
      <c r="CN109" s="103"/>
      <c r="CO109" s="103"/>
      <c r="CP109" s="103"/>
      <c r="CQ109" s="103"/>
      <c r="CR109" s="103"/>
      <c r="CS109" s="103"/>
      <c r="CT109" s="103"/>
      <c r="CU109" s="103"/>
      <c r="CV109" s="103"/>
      <c r="CW109" s="103"/>
    </row>
    <row r="110" spans="1:101" x14ac:dyDescent="0.2">
      <c r="A110" s="103"/>
      <c r="B110" s="103"/>
      <c r="D110" s="103"/>
      <c r="E110" s="124"/>
      <c r="F110" s="124"/>
      <c r="I110" s="103"/>
      <c r="J110" s="103"/>
      <c r="K110" s="103"/>
      <c r="L110" s="124"/>
      <c r="M110" s="103"/>
      <c r="N110" s="124"/>
      <c r="S110" s="129"/>
      <c r="Z110" s="129"/>
      <c r="AF110" s="129"/>
      <c r="AG110" s="129"/>
      <c r="AH110" s="129"/>
      <c r="AI110" s="129"/>
      <c r="AK110" s="129"/>
      <c r="AL110" s="129"/>
      <c r="AM110" s="129"/>
      <c r="AN110" s="129"/>
      <c r="AO110" s="129"/>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103"/>
      <c r="CR110" s="103"/>
      <c r="CS110" s="103"/>
      <c r="CT110" s="103"/>
      <c r="CU110" s="103"/>
      <c r="CV110" s="103"/>
      <c r="CW110" s="103"/>
    </row>
    <row r="111" spans="1:101" x14ac:dyDescent="0.2">
      <c r="A111" s="103"/>
      <c r="B111" s="103"/>
      <c r="D111" s="103"/>
      <c r="E111" s="124"/>
      <c r="F111" s="124"/>
      <c r="I111" s="103"/>
      <c r="J111" s="103"/>
      <c r="K111" s="103"/>
      <c r="L111" s="124"/>
      <c r="M111" s="103"/>
      <c r="N111" s="124"/>
      <c r="S111" s="129"/>
      <c r="Z111" s="129"/>
      <c r="AF111" s="129"/>
      <c r="AG111" s="129"/>
      <c r="AH111" s="129"/>
      <c r="AI111" s="129"/>
      <c r="AK111" s="129"/>
      <c r="AL111" s="129"/>
      <c r="AM111" s="129"/>
      <c r="AN111" s="129"/>
      <c r="AO111" s="129"/>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c r="CF111" s="103"/>
      <c r="CG111" s="103"/>
      <c r="CH111" s="103"/>
      <c r="CI111" s="103"/>
      <c r="CJ111" s="103"/>
      <c r="CK111" s="103"/>
      <c r="CL111" s="103"/>
      <c r="CM111" s="103"/>
      <c r="CN111" s="103"/>
      <c r="CO111" s="103"/>
      <c r="CP111" s="103"/>
      <c r="CQ111" s="103"/>
      <c r="CR111" s="103"/>
      <c r="CS111" s="103"/>
      <c r="CT111" s="103"/>
      <c r="CU111" s="103"/>
      <c r="CV111" s="103"/>
      <c r="CW111" s="103"/>
    </row>
    <row r="112" spans="1:101" x14ac:dyDescent="0.2">
      <c r="A112" s="103"/>
      <c r="B112" s="103"/>
      <c r="D112" s="103"/>
      <c r="E112" s="124"/>
      <c r="F112" s="124"/>
      <c r="I112" s="103"/>
      <c r="J112" s="103"/>
      <c r="K112" s="103"/>
      <c r="L112" s="124"/>
      <c r="M112" s="103"/>
      <c r="N112" s="124"/>
      <c r="S112" s="129"/>
      <c r="Z112" s="129"/>
      <c r="AF112" s="129"/>
      <c r="AG112" s="129"/>
      <c r="AH112" s="129"/>
      <c r="AI112" s="129"/>
      <c r="AK112" s="129"/>
      <c r="AL112" s="129"/>
      <c r="AM112" s="129"/>
      <c r="AN112" s="129"/>
      <c r="AO112" s="129"/>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c r="CF112" s="103"/>
      <c r="CG112" s="103"/>
      <c r="CH112" s="103"/>
      <c r="CI112" s="103"/>
      <c r="CJ112" s="103"/>
      <c r="CK112" s="103"/>
      <c r="CL112" s="103"/>
      <c r="CM112" s="103"/>
      <c r="CN112" s="103"/>
      <c r="CO112" s="103"/>
      <c r="CP112" s="103"/>
      <c r="CQ112" s="103"/>
      <c r="CR112" s="103"/>
      <c r="CS112" s="103"/>
      <c r="CT112" s="103"/>
      <c r="CU112" s="103"/>
      <c r="CV112" s="103"/>
      <c r="CW112" s="103"/>
    </row>
    <row r="113" spans="1:101" x14ac:dyDescent="0.2">
      <c r="A113" s="103"/>
      <c r="B113" s="103"/>
      <c r="D113" s="103"/>
      <c r="E113" s="124"/>
      <c r="F113" s="124"/>
      <c r="I113" s="103"/>
      <c r="J113" s="103"/>
      <c r="K113" s="103"/>
      <c r="L113" s="124"/>
      <c r="M113" s="103"/>
      <c r="N113" s="124"/>
      <c r="S113" s="129"/>
      <c r="Z113" s="129"/>
      <c r="AF113" s="129"/>
      <c r="AG113" s="129"/>
      <c r="AH113" s="129"/>
      <c r="AI113" s="129"/>
      <c r="AK113" s="129"/>
      <c r="AL113" s="129"/>
      <c r="AM113" s="129"/>
      <c r="AN113" s="129"/>
      <c r="AO113" s="129"/>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c r="CF113" s="103"/>
      <c r="CG113" s="103"/>
      <c r="CH113" s="103"/>
      <c r="CI113" s="103"/>
      <c r="CJ113" s="103"/>
      <c r="CK113" s="103"/>
      <c r="CL113" s="103"/>
      <c r="CM113" s="103"/>
      <c r="CN113" s="103"/>
      <c r="CO113" s="103"/>
      <c r="CP113" s="103"/>
      <c r="CQ113" s="103"/>
      <c r="CR113" s="103"/>
      <c r="CS113" s="103"/>
      <c r="CT113" s="103"/>
      <c r="CU113" s="103"/>
      <c r="CV113" s="103"/>
      <c r="CW113" s="103"/>
    </row>
    <row r="114" spans="1:101" x14ac:dyDescent="0.2">
      <c r="A114" s="103"/>
      <c r="B114" s="103"/>
      <c r="D114" s="103"/>
      <c r="E114" s="124"/>
      <c r="F114" s="124"/>
      <c r="I114" s="103"/>
      <c r="J114" s="103"/>
      <c r="K114" s="103"/>
      <c r="L114" s="124"/>
      <c r="M114" s="103"/>
      <c r="N114" s="124"/>
      <c r="S114" s="129"/>
      <c r="Z114" s="129"/>
      <c r="AF114" s="129"/>
      <c r="AG114" s="129"/>
      <c r="AH114" s="129"/>
      <c r="AI114" s="129"/>
      <c r="AK114" s="129"/>
      <c r="AL114" s="129"/>
      <c r="AM114" s="129"/>
      <c r="AN114" s="129"/>
      <c r="AO114" s="129"/>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c r="CF114" s="103"/>
      <c r="CG114" s="103"/>
      <c r="CH114" s="103"/>
      <c r="CI114" s="103"/>
      <c r="CJ114" s="103"/>
      <c r="CK114" s="103"/>
      <c r="CL114" s="103"/>
      <c r="CM114" s="103"/>
      <c r="CN114" s="103"/>
      <c r="CO114" s="103"/>
      <c r="CP114" s="103"/>
      <c r="CQ114" s="103"/>
      <c r="CR114" s="103"/>
      <c r="CS114" s="103"/>
      <c r="CT114" s="103"/>
      <c r="CU114" s="103"/>
      <c r="CV114" s="103"/>
      <c r="CW114" s="103"/>
    </row>
    <row r="115" spans="1:101" x14ac:dyDescent="0.2">
      <c r="A115" s="103"/>
      <c r="B115" s="103"/>
      <c r="D115" s="103"/>
      <c r="E115" s="124"/>
      <c r="F115" s="124"/>
      <c r="I115" s="103"/>
      <c r="J115" s="103"/>
      <c r="K115" s="103"/>
      <c r="L115" s="124"/>
      <c r="M115" s="103"/>
      <c r="N115" s="124"/>
      <c r="S115" s="129"/>
      <c r="Z115" s="129"/>
      <c r="AF115" s="129"/>
      <c r="AG115" s="129"/>
      <c r="AH115" s="129"/>
      <c r="AI115" s="129"/>
      <c r="AK115" s="129"/>
      <c r="AL115" s="129"/>
      <c r="AM115" s="129"/>
      <c r="AN115" s="129"/>
      <c r="AO115" s="129"/>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row>
    <row r="116" spans="1:101" x14ac:dyDescent="0.2">
      <c r="A116" s="103"/>
      <c r="B116" s="103"/>
      <c r="D116" s="103"/>
      <c r="E116" s="124"/>
      <c r="F116" s="124"/>
      <c r="I116" s="103"/>
      <c r="J116" s="103"/>
      <c r="K116" s="103"/>
      <c r="L116" s="124"/>
      <c r="M116" s="103"/>
      <c r="N116" s="124"/>
      <c r="S116" s="129"/>
      <c r="Z116" s="129"/>
      <c r="AF116" s="129"/>
      <c r="AG116" s="129"/>
      <c r="AH116" s="129"/>
      <c r="AI116" s="129"/>
      <c r="AK116" s="129"/>
      <c r="AL116" s="129"/>
      <c r="AM116" s="129"/>
      <c r="AN116" s="129"/>
      <c r="AO116" s="129"/>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row>
    <row r="117" spans="1:101" x14ac:dyDescent="0.2">
      <c r="A117" s="103"/>
      <c r="B117" s="103"/>
      <c r="D117" s="103"/>
      <c r="E117" s="124"/>
      <c r="F117" s="124"/>
      <c r="I117" s="103"/>
      <c r="J117" s="103"/>
      <c r="K117" s="103"/>
      <c r="L117" s="124"/>
      <c r="M117" s="103"/>
      <c r="N117" s="124"/>
      <c r="S117" s="129"/>
      <c r="Z117" s="129"/>
      <c r="AF117" s="129"/>
      <c r="AG117" s="129"/>
      <c r="AH117" s="129"/>
      <c r="AI117" s="129"/>
      <c r="AK117" s="129"/>
      <c r="AL117" s="129"/>
      <c r="AM117" s="129"/>
      <c r="AN117" s="129"/>
      <c r="AO117" s="129"/>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row>
    <row r="118" spans="1:101" x14ac:dyDescent="0.2">
      <c r="A118" s="103"/>
      <c r="B118" s="103"/>
      <c r="D118" s="103"/>
      <c r="E118" s="124"/>
      <c r="F118" s="124"/>
      <c r="I118" s="103"/>
      <c r="J118" s="103"/>
      <c r="K118" s="103"/>
      <c r="L118" s="124"/>
      <c r="M118" s="103"/>
      <c r="N118" s="124"/>
      <c r="S118" s="129"/>
      <c r="Z118" s="129"/>
      <c r="AF118" s="129"/>
      <c r="AG118" s="129"/>
      <c r="AH118" s="129"/>
      <c r="AI118" s="129"/>
      <c r="AK118" s="129"/>
      <c r="AL118" s="129"/>
      <c r="AM118" s="129"/>
      <c r="AN118" s="129"/>
      <c r="AO118" s="129"/>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row>
    <row r="119" spans="1:101" x14ac:dyDescent="0.2">
      <c r="A119" s="103"/>
      <c r="B119" s="103"/>
      <c r="D119" s="103"/>
      <c r="E119" s="124"/>
      <c r="F119" s="124"/>
      <c r="I119" s="103"/>
      <c r="J119" s="103"/>
      <c r="K119" s="103"/>
      <c r="L119" s="124"/>
      <c r="M119" s="103"/>
      <c r="N119" s="124"/>
      <c r="S119" s="129"/>
      <c r="Z119" s="129"/>
      <c r="AF119" s="129"/>
      <c r="AG119" s="129"/>
      <c r="AH119" s="129"/>
      <c r="AI119" s="129"/>
      <c r="AK119" s="129"/>
      <c r="AL119" s="129"/>
      <c r="AM119" s="129"/>
      <c r="AN119" s="129"/>
      <c r="AO119" s="129"/>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row>
    <row r="120" spans="1:101" x14ac:dyDescent="0.2">
      <c r="A120" s="103"/>
      <c r="B120" s="103"/>
      <c r="D120" s="103"/>
      <c r="E120" s="124"/>
      <c r="F120" s="124"/>
      <c r="I120" s="103"/>
      <c r="J120" s="103"/>
      <c r="K120" s="103"/>
      <c r="L120" s="124"/>
      <c r="M120" s="103"/>
      <c r="N120" s="124"/>
      <c r="S120" s="129"/>
      <c r="Z120" s="129"/>
      <c r="AF120" s="129"/>
      <c r="AG120" s="129"/>
      <c r="AH120" s="129"/>
      <c r="AI120" s="129"/>
      <c r="AK120" s="129"/>
      <c r="AL120" s="129"/>
      <c r="AM120" s="129"/>
      <c r="AN120" s="129"/>
      <c r="AO120" s="129"/>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row>
    <row r="121" spans="1:101" x14ac:dyDescent="0.2">
      <c r="A121" s="103"/>
      <c r="B121" s="103"/>
      <c r="D121" s="103"/>
      <c r="E121" s="124"/>
      <c r="F121" s="124"/>
      <c r="I121" s="103"/>
      <c r="J121" s="103"/>
      <c r="K121" s="103"/>
      <c r="L121" s="124"/>
      <c r="M121" s="103"/>
      <c r="N121" s="124"/>
      <c r="S121" s="129"/>
      <c r="Z121" s="129"/>
      <c r="AF121" s="129"/>
      <c r="AG121" s="129"/>
      <c r="AH121" s="129"/>
      <c r="AI121" s="129"/>
      <c r="AK121" s="129"/>
      <c r="AL121" s="129"/>
      <c r="AM121" s="129"/>
      <c r="AN121" s="129"/>
      <c r="AO121" s="129"/>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row>
    <row r="122" spans="1:101" x14ac:dyDescent="0.2">
      <c r="A122" s="103"/>
      <c r="B122" s="103"/>
      <c r="D122" s="103"/>
      <c r="E122" s="124"/>
      <c r="F122" s="124"/>
      <c r="I122" s="103"/>
      <c r="J122" s="103"/>
      <c r="K122" s="103"/>
      <c r="L122" s="124"/>
      <c r="M122" s="103"/>
      <c r="N122" s="124"/>
      <c r="S122" s="129"/>
      <c r="Z122" s="129"/>
      <c r="AF122" s="129"/>
      <c r="AG122" s="129"/>
      <c r="AH122" s="129"/>
      <c r="AI122" s="129"/>
      <c r="AK122" s="129"/>
      <c r="AL122" s="129"/>
      <c r="AM122" s="129"/>
      <c r="AN122" s="129"/>
      <c r="AO122" s="129"/>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c r="CF122" s="103"/>
      <c r="CG122" s="103"/>
      <c r="CH122" s="103"/>
      <c r="CI122" s="103"/>
      <c r="CJ122" s="103"/>
      <c r="CK122" s="103"/>
      <c r="CL122" s="103"/>
      <c r="CM122" s="103"/>
      <c r="CN122" s="103"/>
      <c r="CO122" s="103"/>
      <c r="CP122" s="103"/>
      <c r="CQ122" s="103"/>
      <c r="CR122" s="103"/>
      <c r="CS122" s="103"/>
      <c r="CT122" s="103"/>
      <c r="CU122" s="103"/>
      <c r="CV122" s="103"/>
      <c r="CW122" s="103"/>
    </row>
    <row r="123" spans="1:101" x14ac:dyDescent="0.2">
      <c r="A123" s="103"/>
      <c r="B123" s="103"/>
      <c r="D123" s="103"/>
      <c r="E123" s="124"/>
      <c r="F123" s="124"/>
      <c r="I123" s="103"/>
      <c r="J123" s="103"/>
      <c r="K123" s="103"/>
      <c r="L123" s="124"/>
      <c r="M123" s="103"/>
      <c r="N123" s="124"/>
      <c r="S123" s="129"/>
      <c r="Z123" s="129"/>
      <c r="AF123" s="129"/>
      <c r="AG123" s="129"/>
      <c r="AH123" s="129"/>
      <c r="AI123" s="129"/>
      <c r="AK123" s="129"/>
      <c r="AL123" s="129"/>
      <c r="AM123" s="129"/>
      <c r="AN123" s="129"/>
      <c r="AO123" s="129"/>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c r="CF123" s="103"/>
      <c r="CG123" s="103"/>
      <c r="CH123" s="103"/>
      <c r="CI123" s="103"/>
      <c r="CJ123" s="103"/>
      <c r="CK123" s="103"/>
      <c r="CL123" s="103"/>
      <c r="CM123" s="103"/>
      <c r="CN123" s="103"/>
      <c r="CO123" s="103"/>
      <c r="CP123" s="103"/>
      <c r="CQ123" s="103"/>
      <c r="CR123" s="103"/>
      <c r="CS123" s="103"/>
      <c r="CT123" s="103"/>
      <c r="CU123" s="103"/>
      <c r="CV123" s="103"/>
      <c r="CW123" s="103"/>
    </row>
    <row r="124" spans="1:101" x14ac:dyDescent="0.2">
      <c r="A124" s="103"/>
      <c r="B124" s="103"/>
      <c r="D124" s="103"/>
      <c r="E124" s="124"/>
      <c r="F124" s="124"/>
      <c r="I124" s="103"/>
      <c r="J124" s="103"/>
      <c r="K124" s="103"/>
      <c r="L124" s="124"/>
      <c r="M124" s="103"/>
      <c r="N124" s="124"/>
      <c r="S124" s="129"/>
      <c r="Z124" s="129"/>
      <c r="AF124" s="129"/>
      <c r="AG124" s="129"/>
      <c r="AH124" s="129"/>
      <c r="AI124" s="129"/>
      <c r="AK124" s="129"/>
      <c r="AL124" s="129"/>
      <c r="AM124" s="129"/>
      <c r="AN124" s="129"/>
      <c r="AO124" s="129"/>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c r="CF124" s="103"/>
      <c r="CG124" s="103"/>
      <c r="CH124" s="103"/>
      <c r="CI124" s="103"/>
      <c r="CJ124" s="103"/>
      <c r="CK124" s="103"/>
      <c r="CL124" s="103"/>
      <c r="CM124" s="103"/>
      <c r="CN124" s="103"/>
      <c r="CO124" s="103"/>
      <c r="CP124" s="103"/>
      <c r="CQ124" s="103"/>
      <c r="CR124" s="103"/>
      <c r="CS124" s="103"/>
      <c r="CT124" s="103"/>
      <c r="CU124" s="103"/>
      <c r="CV124" s="103"/>
      <c r="CW124" s="103"/>
    </row>
    <row r="125" spans="1:101" x14ac:dyDescent="0.2">
      <c r="A125" s="103"/>
      <c r="B125" s="103"/>
      <c r="D125" s="103"/>
      <c r="E125" s="124"/>
      <c r="F125" s="124"/>
      <c r="I125" s="103"/>
      <c r="J125" s="103"/>
      <c r="K125" s="103"/>
      <c r="L125" s="124"/>
      <c r="M125" s="103"/>
      <c r="N125" s="124"/>
      <c r="S125" s="129"/>
      <c r="Z125" s="129"/>
      <c r="AF125" s="129"/>
      <c r="AG125" s="129"/>
      <c r="AH125" s="129"/>
      <c r="AI125" s="129"/>
      <c r="AK125" s="129"/>
      <c r="AL125" s="129"/>
      <c r="AM125" s="129"/>
      <c r="AN125" s="129"/>
      <c r="AO125" s="129"/>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c r="CM125" s="103"/>
      <c r="CN125" s="103"/>
      <c r="CO125" s="103"/>
      <c r="CP125" s="103"/>
      <c r="CQ125" s="103"/>
      <c r="CR125" s="103"/>
      <c r="CS125" s="103"/>
      <c r="CT125" s="103"/>
      <c r="CU125" s="103"/>
      <c r="CV125" s="103"/>
      <c r="CW125" s="103"/>
    </row>
    <row r="126" spans="1:101" x14ac:dyDescent="0.2">
      <c r="A126" s="103"/>
      <c r="B126" s="103"/>
      <c r="D126" s="103"/>
      <c r="E126" s="124"/>
      <c r="F126" s="124"/>
      <c r="I126" s="103"/>
      <c r="J126" s="103"/>
      <c r="K126" s="103"/>
      <c r="L126" s="124"/>
      <c r="M126" s="103"/>
      <c r="N126" s="124"/>
      <c r="S126" s="129"/>
      <c r="Z126" s="129"/>
      <c r="AF126" s="129"/>
      <c r="AG126" s="129"/>
      <c r="AH126" s="129"/>
      <c r="AI126" s="129"/>
      <c r="AK126" s="129"/>
      <c r="AL126" s="129"/>
      <c r="AM126" s="129"/>
      <c r="AN126" s="129"/>
      <c r="AO126" s="129"/>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c r="CF126" s="103"/>
      <c r="CG126" s="103"/>
      <c r="CH126" s="103"/>
      <c r="CI126" s="103"/>
      <c r="CJ126" s="103"/>
      <c r="CK126" s="103"/>
      <c r="CL126" s="103"/>
      <c r="CM126" s="103"/>
      <c r="CN126" s="103"/>
      <c r="CO126" s="103"/>
      <c r="CP126" s="103"/>
      <c r="CQ126" s="103"/>
      <c r="CR126" s="103"/>
      <c r="CS126" s="103"/>
      <c r="CT126" s="103"/>
      <c r="CU126" s="103"/>
      <c r="CV126" s="103"/>
      <c r="CW126" s="103"/>
    </row>
    <row r="127" spans="1:101" x14ac:dyDescent="0.2">
      <c r="A127" s="103"/>
      <c r="B127" s="103"/>
      <c r="D127" s="103"/>
      <c r="E127" s="124"/>
      <c r="F127" s="124"/>
      <c r="I127" s="103"/>
      <c r="J127" s="103"/>
      <c r="K127" s="103"/>
      <c r="L127" s="124"/>
      <c r="M127" s="103"/>
      <c r="N127" s="124"/>
      <c r="S127" s="129"/>
      <c r="Z127" s="129"/>
      <c r="AF127" s="129"/>
      <c r="AG127" s="129"/>
      <c r="AH127" s="129"/>
      <c r="AI127" s="129"/>
      <c r="AK127" s="129"/>
      <c r="AL127" s="129"/>
      <c r="AM127" s="129"/>
      <c r="AN127" s="129"/>
      <c r="AO127" s="129"/>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c r="CM127" s="103"/>
      <c r="CN127" s="103"/>
      <c r="CO127" s="103"/>
      <c r="CP127" s="103"/>
      <c r="CQ127" s="103"/>
      <c r="CR127" s="103"/>
      <c r="CS127" s="103"/>
      <c r="CT127" s="103"/>
      <c r="CU127" s="103"/>
      <c r="CV127" s="103"/>
      <c r="CW127" s="103"/>
    </row>
    <row r="128" spans="1:101" x14ac:dyDescent="0.2">
      <c r="A128" s="103"/>
      <c r="B128" s="103"/>
      <c r="D128" s="103"/>
      <c r="E128" s="124"/>
      <c r="F128" s="124"/>
      <c r="I128" s="103"/>
      <c r="J128" s="103"/>
      <c r="K128" s="103"/>
      <c r="L128" s="124"/>
      <c r="M128" s="103"/>
      <c r="N128" s="124"/>
      <c r="S128" s="129"/>
      <c r="Z128" s="129"/>
      <c r="AF128" s="129"/>
      <c r="AG128" s="129"/>
      <c r="AH128" s="129"/>
      <c r="AI128" s="129"/>
      <c r="AK128" s="129"/>
      <c r="AL128" s="129"/>
      <c r="AM128" s="129"/>
      <c r="AN128" s="129"/>
      <c r="AO128" s="129"/>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c r="CF128" s="103"/>
      <c r="CG128" s="103"/>
      <c r="CH128" s="103"/>
      <c r="CI128" s="103"/>
      <c r="CJ128" s="103"/>
      <c r="CK128" s="103"/>
      <c r="CL128" s="103"/>
      <c r="CM128" s="103"/>
      <c r="CN128" s="103"/>
      <c r="CO128" s="103"/>
      <c r="CP128" s="103"/>
      <c r="CQ128" s="103"/>
      <c r="CR128" s="103"/>
      <c r="CS128" s="103"/>
      <c r="CT128" s="103"/>
      <c r="CU128" s="103"/>
      <c r="CV128" s="103"/>
      <c r="CW128" s="103"/>
    </row>
    <row r="129" spans="1:101" x14ac:dyDescent="0.2">
      <c r="A129" s="103"/>
      <c r="B129" s="103"/>
      <c r="D129" s="103"/>
      <c r="E129" s="124"/>
      <c r="F129" s="124"/>
      <c r="I129" s="103"/>
      <c r="J129" s="103"/>
      <c r="K129" s="103"/>
      <c r="L129" s="124"/>
      <c r="M129" s="103"/>
      <c r="N129" s="124"/>
      <c r="S129" s="129"/>
      <c r="Z129" s="129"/>
      <c r="AF129" s="129"/>
      <c r="AG129" s="129"/>
      <c r="AH129" s="129"/>
      <c r="AI129" s="129"/>
      <c r="AK129" s="129"/>
      <c r="AL129" s="129"/>
      <c r="AM129" s="129"/>
      <c r="AN129" s="129"/>
      <c r="AO129" s="129"/>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c r="CM129" s="103"/>
      <c r="CN129" s="103"/>
      <c r="CO129" s="103"/>
      <c r="CP129" s="103"/>
      <c r="CQ129" s="103"/>
      <c r="CR129" s="103"/>
      <c r="CS129" s="103"/>
      <c r="CT129" s="103"/>
      <c r="CU129" s="103"/>
      <c r="CV129" s="103"/>
      <c r="CW129" s="103"/>
    </row>
    <row r="130" spans="1:101" x14ac:dyDescent="0.2">
      <c r="A130" s="103"/>
      <c r="B130" s="103"/>
      <c r="D130" s="103"/>
      <c r="E130" s="124"/>
      <c r="F130" s="124"/>
      <c r="I130" s="103"/>
      <c r="J130" s="103"/>
      <c r="K130" s="103"/>
      <c r="L130" s="124"/>
      <c r="M130" s="103"/>
      <c r="N130" s="124"/>
      <c r="S130" s="129"/>
      <c r="Z130" s="129"/>
      <c r="AF130" s="129"/>
      <c r="AG130" s="129"/>
      <c r="AH130" s="129"/>
      <c r="AI130" s="129"/>
      <c r="AK130" s="129"/>
      <c r="AL130" s="129"/>
      <c r="AM130" s="129"/>
      <c r="AN130" s="129"/>
      <c r="AO130" s="129"/>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c r="CF130" s="103"/>
      <c r="CG130" s="103"/>
      <c r="CH130" s="103"/>
      <c r="CI130" s="103"/>
      <c r="CJ130" s="103"/>
      <c r="CK130" s="103"/>
      <c r="CL130" s="103"/>
      <c r="CM130" s="103"/>
      <c r="CN130" s="103"/>
      <c r="CO130" s="103"/>
      <c r="CP130" s="103"/>
      <c r="CQ130" s="103"/>
      <c r="CR130" s="103"/>
      <c r="CS130" s="103"/>
      <c r="CT130" s="103"/>
      <c r="CU130" s="103"/>
      <c r="CV130" s="103"/>
      <c r="CW130" s="103"/>
    </row>
    <row r="131" spans="1:101" x14ac:dyDescent="0.2">
      <c r="A131" s="103"/>
      <c r="B131" s="103"/>
      <c r="D131" s="103"/>
      <c r="E131" s="124"/>
      <c r="F131" s="124"/>
      <c r="I131" s="103"/>
      <c r="J131" s="103"/>
      <c r="K131" s="103"/>
      <c r="L131" s="133"/>
      <c r="M131" s="103"/>
      <c r="N131" s="124"/>
      <c r="S131" s="129"/>
      <c r="Z131" s="129"/>
      <c r="AF131" s="129"/>
      <c r="AG131" s="129"/>
      <c r="AH131" s="129"/>
      <c r="AI131" s="129"/>
      <c r="AK131" s="129"/>
      <c r="AL131" s="129"/>
      <c r="AM131" s="129"/>
      <c r="AN131" s="129"/>
      <c r="AO131" s="129"/>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c r="CF131" s="103"/>
      <c r="CG131" s="103"/>
      <c r="CH131" s="103"/>
      <c r="CI131" s="103"/>
      <c r="CJ131" s="103"/>
      <c r="CK131" s="103"/>
      <c r="CL131" s="103"/>
      <c r="CM131" s="103"/>
      <c r="CN131" s="103"/>
      <c r="CO131" s="103"/>
      <c r="CP131" s="103"/>
      <c r="CQ131" s="103"/>
      <c r="CR131" s="103"/>
      <c r="CS131" s="103"/>
      <c r="CT131" s="103"/>
      <c r="CU131" s="103"/>
      <c r="CV131" s="103"/>
      <c r="CW131" s="103"/>
    </row>
    <row r="132" spans="1:101" x14ac:dyDescent="0.2">
      <c r="A132" s="103"/>
      <c r="B132" s="103"/>
      <c r="D132" s="103"/>
      <c r="E132" s="124"/>
      <c r="F132" s="124"/>
      <c r="I132" s="103"/>
      <c r="J132" s="103"/>
      <c r="K132" s="103"/>
      <c r="L132" s="133"/>
      <c r="M132" s="103"/>
      <c r="N132" s="124"/>
      <c r="S132" s="129"/>
      <c r="Z132" s="129"/>
      <c r="AF132" s="129"/>
      <c r="AG132" s="129"/>
      <c r="AH132" s="129"/>
      <c r="AI132" s="129"/>
      <c r="AK132" s="129"/>
      <c r="AL132" s="129"/>
      <c r="AM132" s="129"/>
      <c r="AN132" s="129"/>
      <c r="AO132" s="129"/>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row>
    <row r="133" spans="1:101" x14ac:dyDescent="0.2">
      <c r="A133" s="103"/>
      <c r="B133" s="103"/>
      <c r="D133" s="103"/>
      <c r="E133" s="124"/>
      <c r="F133" s="124"/>
      <c r="I133" s="103"/>
      <c r="J133" s="103"/>
      <c r="K133" s="103"/>
      <c r="L133" s="133"/>
      <c r="M133" s="103"/>
      <c r="N133" s="124"/>
      <c r="S133" s="129"/>
      <c r="Z133" s="129"/>
      <c r="AF133" s="129"/>
      <c r="AG133" s="129"/>
      <c r="AH133" s="129"/>
      <c r="AI133" s="129"/>
      <c r="AK133" s="129"/>
      <c r="AL133" s="129"/>
      <c r="AM133" s="129"/>
      <c r="AN133" s="129"/>
      <c r="AO133" s="129"/>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row>
    <row r="134" spans="1:101" x14ac:dyDescent="0.2">
      <c r="A134" s="103"/>
      <c r="B134" s="103"/>
      <c r="D134" s="103"/>
      <c r="E134" s="124"/>
      <c r="F134" s="124"/>
      <c r="I134" s="103"/>
      <c r="J134" s="103"/>
      <c r="K134" s="103"/>
      <c r="L134" s="133"/>
      <c r="M134" s="103"/>
      <c r="N134" s="124"/>
      <c r="S134" s="129"/>
      <c r="Z134" s="129"/>
      <c r="AF134" s="129"/>
      <c r="AG134" s="129"/>
      <c r="AH134" s="129"/>
      <c r="AI134" s="129"/>
      <c r="AK134" s="129"/>
      <c r="AL134" s="129"/>
      <c r="AM134" s="129"/>
      <c r="AN134" s="129"/>
      <c r="AO134" s="129"/>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c r="CF134" s="103"/>
      <c r="CG134" s="103"/>
      <c r="CH134" s="103"/>
      <c r="CI134" s="103"/>
      <c r="CJ134" s="103"/>
      <c r="CK134" s="103"/>
      <c r="CL134" s="103"/>
      <c r="CM134" s="103"/>
      <c r="CN134" s="103"/>
      <c r="CO134" s="103"/>
      <c r="CP134" s="103"/>
      <c r="CQ134" s="103"/>
      <c r="CR134" s="103"/>
      <c r="CS134" s="103"/>
      <c r="CT134" s="103"/>
      <c r="CU134" s="103"/>
      <c r="CV134" s="103"/>
      <c r="CW134" s="103"/>
    </row>
    <row r="135" spans="1:101" x14ac:dyDescent="0.2">
      <c r="A135" s="103"/>
      <c r="B135" s="103"/>
      <c r="D135" s="103"/>
      <c r="E135" s="124"/>
      <c r="F135" s="124"/>
      <c r="I135" s="103"/>
      <c r="J135" s="103"/>
      <c r="K135" s="103"/>
      <c r="L135" s="133"/>
      <c r="M135" s="103"/>
      <c r="N135" s="124"/>
      <c r="S135" s="129"/>
      <c r="Z135" s="129"/>
      <c r="AF135" s="129"/>
      <c r="AG135" s="129"/>
      <c r="AH135" s="129"/>
      <c r="AI135" s="129"/>
      <c r="AK135" s="129"/>
      <c r="AL135" s="129"/>
      <c r="AM135" s="129"/>
      <c r="AN135" s="129"/>
      <c r="AO135" s="129"/>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row>
    <row r="136" spans="1:101" x14ac:dyDescent="0.2">
      <c r="A136" s="103"/>
      <c r="B136" s="103"/>
      <c r="D136" s="103"/>
      <c r="E136" s="124"/>
      <c r="F136" s="124"/>
      <c r="I136" s="103"/>
      <c r="J136" s="103"/>
      <c r="K136" s="103"/>
      <c r="L136" s="133"/>
      <c r="M136" s="103"/>
      <c r="N136" s="124"/>
      <c r="S136" s="129"/>
      <c r="Z136" s="129"/>
      <c r="AF136" s="129"/>
      <c r="AG136" s="129"/>
      <c r="AH136" s="129"/>
      <c r="AI136" s="129"/>
      <c r="AK136" s="129"/>
      <c r="AL136" s="129"/>
      <c r="AM136" s="129"/>
      <c r="AN136" s="129"/>
      <c r="AO136" s="129"/>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c r="CF136" s="103"/>
      <c r="CG136" s="103"/>
      <c r="CH136" s="103"/>
      <c r="CI136" s="103"/>
      <c r="CJ136" s="103"/>
      <c r="CK136" s="103"/>
      <c r="CL136" s="103"/>
      <c r="CM136" s="103"/>
      <c r="CN136" s="103"/>
      <c r="CO136" s="103"/>
      <c r="CP136" s="103"/>
      <c r="CQ136" s="103"/>
      <c r="CR136" s="103"/>
      <c r="CS136" s="103"/>
      <c r="CT136" s="103"/>
      <c r="CU136" s="103"/>
      <c r="CV136" s="103"/>
      <c r="CW136" s="103"/>
    </row>
    <row r="137" spans="1:101" x14ac:dyDescent="0.2">
      <c r="A137" s="103"/>
      <c r="B137" s="103"/>
      <c r="D137" s="103"/>
      <c r="E137" s="124"/>
      <c r="F137" s="124"/>
      <c r="I137" s="103"/>
      <c r="J137" s="103"/>
      <c r="K137" s="103"/>
      <c r="L137" s="133"/>
      <c r="M137" s="103"/>
      <c r="N137" s="124"/>
      <c r="S137" s="129"/>
      <c r="Z137" s="129"/>
      <c r="AF137" s="129"/>
      <c r="AG137" s="129"/>
      <c r="AH137" s="129"/>
      <c r="AI137" s="129"/>
      <c r="AK137" s="129"/>
      <c r="AL137" s="129"/>
      <c r="AM137" s="129"/>
      <c r="AN137" s="129"/>
      <c r="AO137" s="129"/>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c r="CF137" s="103"/>
      <c r="CG137" s="103"/>
      <c r="CH137" s="103"/>
      <c r="CI137" s="103"/>
      <c r="CJ137" s="103"/>
      <c r="CK137" s="103"/>
      <c r="CL137" s="103"/>
      <c r="CM137" s="103"/>
      <c r="CN137" s="103"/>
      <c r="CO137" s="103"/>
      <c r="CP137" s="103"/>
      <c r="CQ137" s="103"/>
      <c r="CR137" s="103"/>
      <c r="CS137" s="103"/>
      <c r="CT137" s="103"/>
      <c r="CU137" s="103"/>
      <c r="CV137" s="103"/>
      <c r="CW137" s="103"/>
    </row>
    <row r="138" spans="1:101" x14ac:dyDescent="0.2">
      <c r="A138" s="103"/>
      <c r="B138" s="103"/>
      <c r="D138" s="103"/>
      <c r="E138" s="124"/>
      <c r="F138" s="124"/>
      <c r="I138" s="103"/>
      <c r="J138" s="103"/>
      <c r="K138" s="103"/>
      <c r="L138" s="133"/>
      <c r="M138" s="103"/>
      <c r="N138" s="124"/>
      <c r="S138" s="129"/>
      <c r="Z138" s="129"/>
      <c r="AF138" s="129"/>
      <c r="AG138" s="129"/>
      <c r="AH138" s="129"/>
      <c r="AI138" s="129"/>
      <c r="AK138" s="129"/>
      <c r="AL138" s="129"/>
      <c r="AM138" s="129"/>
      <c r="AN138" s="129"/>
      <c r="AO138" s="129"/>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c r="CF138" s="103"/>
      <c r="CG138" s="103"/>
      <c r="CH138" s="103"/>
      <c r="CI138" s="103"/>
      <c r="CJ138" s="103"/>
      <c r="CK138" s="103"/>
      <c r="CL138" s="103"/>
      <c r="CM138" s="103"/>
      <c r="CN138" s="103"/>
      <c r="CO138" s="103"/>
      <c r="CP138" s="103"/>
      <c r="CQ138" s="103"/>
      <c r="CR138" s="103"/>
      <c r="CS138" s="103"/>
      <c r="CT138" s="103"/>
      <c r="CU138" s="103"/>
      <c r="CV138" s="103"/>
      <c r="CW138" s="103"/>
    </row>
    <row r="139" spans="1:101" x14ac:dyDescent="0.2">
      <c r="A139" s="103"/>
      <c r="B139" s="103"/>
      <c r="D139" s="103"/>
      <c r="E139" s="124"/>
      <c r="F139" s="124"/>
      <c r="I139" s="103"/>
      <c r="J139" s="103"/>
      <c r="K139" s="103"/>
      <c r="L139" s="133"/>
      <c r="M139" s="103"/>
      <c r="N139" s="124"/>
      <c r="S139" s="129"/>
      <c r="Z139" s="129"/>
      <c r="AF139" s="129"/>
      <c r="AG139" s="129"/>
      <c r="AH139" s="129"/>
      <c r="AI139" s="129"/>
      <c r="AK139" s="129"/>
      <c r="AL139" s="129"/>
      <c r="AM139" s="129"/>
      <c r="AN139" s="129"/>
      <c r="AO139" s="129"/>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c r="CF139" s="103"/>
      <c r="CG139" s="103"/>
      <c r="CH139" s="103"/>
      <c r="CI139" s="103"/>
      <c r="CJ139" s="103"/>
      <c r="CK139" s="103"/>
      <c r="CL139" s="103"/>
      <c r="CM139" s="103"/>
      <c r="CN139" s="103"/>
      <c r="CO139" s="103"/>
      <c r="CP139" s="103"/>
      <c r="CQ139" s="103"/>
      <c r="CR139" s="103"/>
      <c r="CS139" s="103"/>
      <c r="CT139" s="103"/>
      <c r="CU139" s="103"/>
      <c r="CV139" s="103"/>
      <c r="CW139" s="103"/>
    </row>
    <row r="140" spans="1:101" x14ac:dyDescent="0.2">
      <c r="A140" s="103"/>
      <c r="B140" s="103"/>
      <c r="D140" s="103"/>
      <c r="E140" s="124"/>
      <c r="F140" s="124"/>
      <c r="I140" s="103"/>
      <c r="J140" s="103"/>
      <c r="K140" s="103"/>
      <c r="L140" s="133"/>
      <c r="M140" s="103"/>
      <c r="N140" s="124"/>
      <c r="S140" s="129"/>
      <c r="Z140" s="129"/>
      <c r="AF140" s="129"/>
      <c r="AG140" s="129"/>
      <c r="AH140" s="129"/>
      <c r="AI140" s="129"/>
      <c r="AK140" s="129"/>
      <c r="AL140" s="129"/>
      <c r="AM140" s="129"/>
      <c r="AN140" s="129"/>
      <c r="AO140" s="129"/>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c r="CF140" s="103"/>
      <c r="CG140" s="103"/>
      <c r="CH140" s="103"/>
      <c r="CI140" s="103"/>
      <c r="CJ140" s="103"/>
      <c r="CK140" s="103"/>
      <c r="CL140" s="103"/>
      <c r="CM140" s="103"/>
      <c r="CN140" s="103"/>
      <c r="CO140" s="103"/>
      <c r="CP140" s="103"/>
      <c r="CQ140" s="103"/>
      <c r="CR140" s="103"/>
      <c r="CS140" s="103"/>
      <c r="CT140" s="103"/>
      <c r="CU140" s="103"/>
      <c r="CV140" s="103"/>
      <c r="CW140" s="103"/>
    </row>
    <row r="141" spans="1:101" x14ac:dyDescent="0.2">
      <c r="A141" s="103"/>
      <c r="B141" s="103"/>
      <c r="D141" s="103"/>
      <c r="E141" s="124"/>
      <c r="F141" s="124"/>
      <c r="I141" s="103"/>
      <c r="J141" s="103"/>
      <c r="K141" s="103"/>
      <c r="L141" s="133"/>
      <c r="M141" s="103"/>
      <c r="N141" s="124"/>
      <c r="S141" s="129"/>
      <c r="Z141" s="129"/>
      <c r="AF141" s="129"/>
      <c r="AG141" s="129"/>
      <c r="AH141" s="129"/>
      <c r="AI141" s="129"/>
      <c r="AK141" s="129"/>
      <c r="AL141" s="129"/>
      <c r="AM141" s="129"/>
      <c r="AN141" s="129"/>
      <c r="AO141" s="129"/>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c r="CF141" s="103"/>
      <c r="CG141" s="103"/>
      <c r="CH141" s="103"/>
      <c r="CI141" s="103"/>
      <c r="CJ141" s="103"/>
      <c r="CK141" s="103"/>
      <c r="CL141" s="103"/>
      <c r="CM141" s="103"/>
      <c r="CN141" s="103"/>
      <c r="CO141" s="103"/>
      <c r="CP141" s="103"/>
      <c r="CQ141" s="103"/>
      <c r="CR141" s="103"/>
      <c r="CS141" s="103"/>
      <c r="CT141" s="103"/>
      <c r="CU141" s="103"/>
      <c r="CV141" s="103"/>
      <c r="CW141" s="103"/>
    </row>
    <row r="142" spans="1:101" x14ac:dyDescent="0.2">
      <c r="A142" s="103"/>
      <c r="B142" s="103"/>
      <c r="D142" s="103"/>
      <c r="E142" s="124"/>
      <c r="F142" s="124"/>
      <c r="I142" s="103"/>
      <c r="J142" s="103"/>
      <c r="K142" s="103"/>
      <c r="L142" s="133"/>
      <c r="M142" s="103"/>
      <c r="N142" s="124"/>
      <c r="S142" s="129"/>
      <c r="Z142" s="129"/>
      <c r="AF142" s="129"/>
      <c r="AG142" s="129"/>
      <c r="AH142" s="129"/>
      <c r="AI142" s="129"/>
      <c r="AK142" s="129"/>
      <c r="AL142" s="129"/>
      <c r="AM142" s="129"/>
      <c r="AN142" s="129"/>
      <c r="AO142" s="129"/>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c r="CF142" s="103"/>
      <c r="CG142" s="103"/>
      <c r="CH142" s="103"/>
      <c r="CI142" s="103"/>
      <c r="CJ142" s="103"/>
      <c r="CK142" s="103"/>
      <c r="CL142" s="103"/>
      <c r="CM142" s="103"/>
      <c r="CN142" s="103"/>
      <c r="CO142" s="103"/>
      <c r="CP142" s="103"/>
      <c r="CQ142" s="103"/>
      <c r="CR142" s="103"/>
      <c r="CS142" s="103"/>
      <c r="CT142" s="103"/>
      <c r="CU142" s="103"/>
      <c r="CV142" s="103"/>
      <c r="CW142" s="103"/>
    </row>
    <row r="143" spans="1:101" x14ac:dyDescent="0.2">
      <c r="A143" s="103"/>
      <c r="B143" s="103"/>
      <c r="D143" s="103"/>
      <c r="E143" s="124"/>
      <c r="F143" s="124"/>
      <c r="I143" s="103"/>
      <c r="J143" s="103"/>
      <c r="K143" s="103"/>
      <c r="L143" s="103"/>
      <c r="M143" s="103"/>
      <c r="N143" s="124"/>
      <c r="S143" s="129"/>
      <c r="Z143" s="129"/>
      <c r="AF143" s="129"/>
      <c r="AG143" s="129"/>
      <c r="AH143" s="129"/>
      <c r="AI143" s="129"/>
      <c r="AK143" s="129"/>
      <c r="AL143" s="129"/>
      <c r="AM143" s="129"/>
      <c r="AN143" s="129"/>
      <c r="AO143" s="129"/>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c r="CF143" s="103"/>
      <c r="CG143" s="103"/>
      <c r="CH143" s="103"/>
      <c r="CI143" s="103"/>
      <c r="CJ143" s="103"/>
      <c r="CK143" s="103"/>
      <c r="CL143" s="103"/>
      <c r="CM143" s="103"/>
      <c r="CN143" s="103"/>
      <c r="CO143" s="103"/>
      <c r="CP143" s="103"/>
      <c r="CQ143" s="103"/>
      <c r="CR143" s="103"/>
      <c r="CS143" s="103"/>
      <c r="CT143" s="103"/>
      <c r="CU143" s="103"/>
      <c r="CV143" s="103"/>
      <c r="CW143" s="103"/>
    </row>
    <row r="144" spans="1:101" x14ac:dyDescent="0.2">
      <c r="A144" s="103"/>
      <c r="B144" s="103"/>
      <c r="D144" s="103"/>
      <c r="E144" s="124"/>
      <c r="F144" s="124"/>
      <c r="I144" s="103"/>
      <c r="J144" s="103"/>
      <c r="K144" s="103"/>
      <c r="L144" s="103"/>
      <c r="M144" s="103"/>
      <c r="N144" s="124"/>
      <c r="S144" s="129"/>
      <c r="Z144" s="129"/>
      <c r="AF144" s="129"/>
      <c r="AG144" s="129"/>
      <c r="AH144" s="129"/>
      <c r="AI144" s="129"/>
      <c r="AK144" s="129"/>
      <c r="AL144" s="129"/>
      <c r="AM144" s="129"/>
      <c r="AN144" s="129"/>
      <c r="AO144" s="129"/>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c r="CF144" s="103"/>
      <c r="CG144" s="103"/>
      <c r="CH144" s="103"/>
      <c r="CI144" s="103"/>
      <c r="CJ144" s="103"/>
      <c r="CK144" s="103"/>
      <c r="CL144" s="103"/>
      <c r="CM144" s="103"/>
      <c r="CN144" s="103"/>
      <c r="CO144" s="103"/>
      <c r="CP144" s="103"/>
      <c r="CQ144" s="103"/>
      <c r="CR144" s="103"/>
      <c r="CS144" s="103"/>
      <c r="CT144" s="103"/>
      <c r="CU144" s="103"/>
      <c r="CV144" s="103"/>
      <c r="CW144" s="103"/>
    </row>
    <row r="145" spans="1:101" x14ac:dyDescent="0.2">
      <c r="A145" s="103"/>
      <c r="B145" s="103"/>
      <c r="D145" s="103"/>
      <c r="E145" s="124"/>
      <c r="F145" s="124"/>
      <c r="I145" s="103"/>
      <c r="J145" s="103"/>
      <c r="K145" s="103"/>
      <c r="L145" s="103"/>
      <c r="M145" s="103"/>
      <c r="N145" s="124"/>
      <c r="S145" s="129"/>
      <c r="Z145" s="129"/>
      <c r="AF145" s="129"/>
      <c r="AG145" s="129"/>
      <c r="AH145" s="129"/>
      <c r="AI145" s="129"/>
      <c r="AK145" s="129"/>
      <c r="AL145" s="129"/>
      <c r="AM145" s="129"/>
      <c r="AN145" s="129"/>
      <c r="AO145" s="129"/>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c r="CF145" s="103"/>
      <c r="CG145" s="103"/>
      <c r="CH145" s="103"/>
      <c r="CI145" s="103"/>
      <c r="CJ145" s="103"/>
      <c r="CK145" s="103"/>
      <c r="CL145" s="103"/>
      <c r="CM145" s="103"/>
      <c r="CN145" s="103"/>
      <c r="CO145" s="103"/>
      <c r="CP145" s="103"/>
      <c r="CQ145" s="103"/>
      <c r="CR145" s="103"/>
      <c r="CS145" s="103"/>
      <c r="CT145" s="103"/>
      <c r="CU145" s="103"/>
      <c r="CV145" s="103"/>
      <c r="CW145" s="103"/>
    </row>
    <row r="146" spans="1:101" x14ac:dyDescent="0.2">
      <c r="A146" s="103"/>
      <c r="B146" s="103"/>
      <c r="D146" s="103"/>
      <c r="E146" s="124"/>
      <c r="F146" s="124"/>
      <c r="I146" s="103"/>
      <c r="J146" s="103"/>
      <c r="K146" s="103"/>
      <c r="L146" s="103"/>
      <c r="M146" s="103"/>
      <c r="N146" s="124"/>
      <c r="S146" s="129"/>
      <c r="Z146" s="129"/>
      <c r="AF146" s="129"/>
      <c r="AG146" s="129"/>
      <c r="AH146" s="129"/>
      <c r="AI146" s="129"/>
      <c r="AK146" s="129"/>
      <c r="AL146" s="129"/>
      <c r="AM146" s="129"/>
      <c r="AN146" s="129"/>
      <c r="AO146" s="129"/>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c r="CF146" s="103"/>
      <c r="CG146" s="103"/>
      <c r="CH146" s="103"/>
      <c r="CI146" s="103"/>
      <c r="CJ146" s="103"/>
      <c r="CK146" s="103"/>
      <c r="CL146" s="103"/>
      <c r="CM146" s="103"/>
      <c r="CN146" s="103"/>
      <c r="CO146" s="103"/>
      <c r="CP146" s="103"/>
      <c r="CQ146" s="103"/>
      <c r="CR146" s="103"/>
      <c r="CS146" s="103"/>
      <c r="CT146" s="103"/>
      <c r="CU146" s="103"/>
      <c r="CV146" s="103"/>
      <c r="CW146" s="103"/>
    </row>
    <row r="147" spans="1:101" x14ac:dyDescent="0.2">
      <c r="A147" s="103"/>
      <c r="B147" s="103"/>
      <c r="D147" s="103"/>
      <c r="E147" s="124"/>
      <c r="F147" s="124"/>
      <c r="I147" s="103"/>
      <c r="J147" s="103"/>
      <c r="K147" s="103"/>
      <c r="L147" s="103"/>
      <c r="M147" s="103"/>
      <c r="N147" s="124"/>
      <c r="S147" s="129"/>
      <c r="Z147" s="129"/>
      <c r="AF147" s="129"/>
      <c r="AG147" s="129"/>
      <c r="AH147" s="129"/>
      <c r="AI147" s="129"/>
      <c r="AK147" s="129"/>
      <c r="AL147" s="129"/>
      <c r="AM147" s="129"/>
      <c r="AN147" s="129"/>
      <c r="AO147" s="129"/>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c r="CF147" s="103"/>
      <c r="CG147" s="103"/>
      <c r="CH147" s="103"/>
      <c r="CI147" s="103"/>
      <c r="CJ147" s="103"/>
      <c r="CK147" s="103"/>
      <c r="CL147" s="103"/>
      <c r="CM147" s="103"/>
      <c r="CN147" s="103"/>
      <c r="CO147" s="103"/>
      <c r="CP147" s="103"/>
      <c r="CQ147" s="103"/>
      <c r="CR147" s="103"/>
      <c r="CS147" s="103"/>
      <c r="CT147" s="103"/>
      <c r="CU147" s="103"/>
      <c r="CV147" s="103"/>
      <c r="CW147" s="103"/>
    </row>
    <row r="148" spans="1:101" x14ac:dyDescent="0.2">
      <c r="A148" s="103"/>
      <c r="B148" s="103"/>
      <c r="D148" s="103"/>
      <c r="E148" s="124"/>
      <c r="F148" s="124"/>
      <c r="I148" s="103"/>
      <c r="J148" s="103"/>
      <c r="K148" s="103"/>
      <c r="L148" s="103"/>
      <c r="M148" s="103"/>
      <c r="N148" s="124"/>
      <c r="S148" s="129"/>
      <c r="Z148" s="129"/>
      <c r="AF148" s="129"/>
      <c r="AG148" s="129"/>
      <c r="AH148" s="129"/>
      <c r="AI148" s="129"/>
      <c r="AK148" s="129"/>
      <c r="AL148" s="129"/>
      <c r="AM148" s="129"/>
      <c r="AN148" s="129"/>
      <c r="AO148" s="129"/>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c r="CF148" s="103"/>
      <c r="CG148" s="103"/>
      <c r="CH148" s="103"/>
      <c r="CI148" s="103"/>
      <c r="CJ148" s="103"/>
      <c r="CK148" s="103"/>
      <c r="CL148" s="103"/>
      <c r="CM148" s="103"/>
      <c r="CN148" s="103"/>
      <c r="CO148" s="103"/>
      <c r="CP148" s="103"/>
      <c r="CQ148" s="103"/>
      <c r="CR148" s="103"/>
      <c r="CS148" s="103"/>
      <c r="CT148" s="103"/>
      <c r="CU148" s="103"/>
      <c r="CV148" s="103"/>
      <c r="CW148" s="103"/>
    </row>
    <row r="149" spans="1:101" x14ac:dyDescent="0.2">
      <c r="A149" s="103"/>
      <c r="B149" s="103"/>
      <c r="D149" s="103"/>
      <c r="E149" s="124"/>
      <c r="F149" s="124"/>
      <c r="I149" s="103"/>
      <c r="J149" s="103"/>
      <c r="K149" s="103"/>
      <c r="L149" s="103"/>
      <c r="M149" s="103"/>
      <c r="N149" s="124"/>
      <c r="S149" s="129"/>
      <c r="Z149" s="129"/>
      <c r="AF149" s="129"/>
      <c r="AG149" s="129"/>
      <c r="AH149" s="129"/>
      <c r="AI149" s="129"/>
      <c r="AK149" s="129"/>
      <c r="AL149" s="129"/>
      <c r="AM149" s="129"/>
      <c r="AN149" s="129"/>
      <c r="AO149" s="129"/>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c r="CF149" s="103"/>
      <c r="CG149" s="103"/>
      <c r="CH149" s="103"/>
      <c r="CI149" s="103"/>
      <c r="CJ149" s="103"/>
      <c r="CK149" s="103"/>
      <c r="CL149" s="103"/>
      <c r="CM149" s="103"/>
      <c r="CN149" s="103"/>
      <c r="CO149" s="103"/>
      <c r="CP149" s="103"/>
      <c r="CQ149" s="103"/>
      <c r="CR149" s="103"/>
      <c r="CS149" s="103"/>
      <c r="CT149" s="103"/>
      <c r="CU149" s="103"/>
      <c r="CV149" s="103"/>
      <c r="CW149" s="103"/>
    </row>
    <row r="150" spans="1:101" x14ac:dyDescent="0.2">
      <c r="A150" s="103"/>
      <c r="B150" s="103"/>
      <c r="D150" s="103"/>
      <c r="E150" s="124"/>
      <c r="F150" s="124"/>
      <c r="I150" s="103"/>
      <c r="J150" s="103"/>
      <c r="K150" s="103"/>
      <c r="L150" s="103"/>
      <c r="M150" s="103"/>
      <c r="N150" s="124"/>
      <c r="S150" s="129"/>
      <c r="Z150" s="129"/>
      <c r="AF150" s="129"/>
      <c r="AG150" s="129"/>
      <c r="AH150" s="129"/>
      <c r="AI150" s="129"/>
      <c r="AK150" s="129"/>
      <c r="AL150" s="129"/>
      <c r="AM150" s="129"/>
      <c r="AN150" s="129"/>
      <c r="AO150" s="129"/>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c r="CF150" s="103"/>
      <c r="CG150" s="103"/>
      <c r="CH150" s="103"/>
      <c r="CI150" s="103"/>
      <c r="CJ150" s="103"/>
      <c r="CK150" s="103"/>
      <c r="CL150" s="103"/>
      <c r="CM150" s="103"/>
      <c r="CN150" s="103"/>
      <c r="CO150" s="103"/>
      <c r="CP150" s="103"/>
      <c r="CQ150" s="103"/>
      <c r="CR150" s="103"/>
      <c r="CS150" s="103"/>
      <c r="CT150" s="103"/>
      <c r="CU150" s="103"/>
      <c r="CV150" s="103"/>
      <c r="CW150" s="103"/>
    </row>
    <row r="151" spans="1:101" x14ac:dyDescent="0.2">
      <c r="A151" s="103"/>
      <c r="B151" s="103"/>
      <c r="D151" s="103"/>
      <c r="E151" s="124"/>
      <c r="F151" s="124"/>
      <c r="I151" s="103"/>
      <c r="J151" s="103"/>
      <c r="K151" s="103"/>
      <c r="L151" s="103"/>
      <c r="M151" s="103"/>
      <c r="N151" s="124"/>
      <c r="S151" s="129"/>
      <c r="Z151" s="129"/>
      <c r="AF151" s="129"/>
      <c r="AG151" s="129"/>
      <c r="AH151" s="129"/>
      <c r="AI151" s="129"/>
      <c r="AK151" s="129"/>
      <c r="AL151" s="129"/>
      <c r="AM151" s="129"/>
      <c r="AN151" s="129"/>
      <c r="AO151" s="129"/>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row>
    <row r="152" spans="1:101" x14ac:dyDescent="0.2">
      <c r="A152" s="103"/>
      <c r="B152" s="103"/>
      <c r="D152" s="103"/>
      <c r="E152" s="124"/>
      <c r="F152" s="124"/>
      <c r="I152" s="103"/>
      <c r="J152" s="103"/>
      <c r="K152" s="103"/>
      <c r="L152" s="103"/>
      <c r="M152" s="103"/>
      <c r="N152" s="124"/>
      <c r="S152" s="129"/>
      <c r="Z152" s="129"/>
      <c r="AF152" s="129"/>
      <c r="AG152" s="129"/>
      <c r="AH152" s="129"/>
      <c r="AI152" s="129"/>
      <c r="AK152" s="129"/>
      <c r="AL152" s="129"/>
      <c r="AM152" s="129"/>
      <c r="AN152" s="129"/>
      <c r="AO152" s="129"/>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c r="CM152" s="103"/>
      <c r="CN152" s="103"/>
      <c r="CO152" s="103"/>
      <c r="CP152" s="103"/>
      <c r="CQ152" s="103"/>
      <c r="CR152" s="103"/>
      <c r="CS152" s="103"/>
      <c r="CT152" s="103"/>
      <c r="CU152" s="103"/>
      <c r="CV152" s="103"/>
      <c r="CW152" s="103"/>
    </row>
    <row r="153" spans="1:101" x14ac:dyDescent="0.2">
      <c r="A153" s="103"/>
      <c r="B153" s="103"/>
      <c r="D153" s="103"/>
      <c r="E153" s="124"/>
      <c r="F153" s="124"/>
      <c r="I153" s="103"/>
      <c r="J153" s="103"/>
      <c r="K153" s="103"/>
      <c r="L153" s="103"/>
      <c r="M153" s="103"/>
      <c r="N153" s="124"/>
      <c r="S153" s="129"/>
      <c r="Z153" s="129"/>
      <c r="AF153" s="129"/>
      <c r="AG153" s="129"/>
      <c r="AH153" s="129"/>
      <c r="AI153" s="129"/>
      <c r="AK153" s="129"/>
      <c r="AL153" s="129"/>
      <c r="AM153" s="129"/>
      <c r="AN153" s="129"/>
      <c r="AO153" s="129"/>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c r="CH153" s="103"/>
      <c r="CI153" s="103"/>
      <c r="CJ153" s="103"/>
      <c r="CK153" s="103"/>
      <c r="CL153" s="103"/>
      <c r="CM153" s="103"/>
      <c r="CN153" s="103"/>
      <c r="CO153" s="103"/>
      <c r="CP153" s="103"/>
      <c r="CQ153" s="103"/>
      <c r="CR153" s="103"/>
      <c r="CS153" s="103"/>
      <c r="CT153" s="103"/>
      <c r="CU153" s="103"/>
      <c r="CV153" s="103"/>
      <c r="CW153" s="103"/>
    </row>
    <row r="154" spans="1:101" x14ac:dyDescent="0.2">
      <c r="A154" s="103"/>
      <c r="B154" s="103"/>
      <c r="D154" s="103"/>
      <c r="E154" s="124"/>
      <c r="F154" s="124"/>
      <c r="I154" s="103"/>
      <c r="J154" s="103"/>
      <c r="K154" s="103"/>
      <c r="L154" s="103"/>
      <c r="M154" s="103"/>
      <c r="N154" s="124"/>
      <c r="S154" s="129"/>
      <c r="Z154" s="129"/>
      <c r="AF154" s="129"/>
      <c r="AG154" s="129"/>
      <c r="AH154" s="129"/>
      <c r="AI154" s="129"/>
      <c r="AK154" s="129"/>
      <c r="AL154" s="129"/>
      <c r="AM154" s="129"/>
      <c r="AN154" s="129"/>
      <c r="AO154" s="129"/>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c r="CH154" s="103"/>
      <c r="CI154" s="103"/>
      <c r="CJ154" s="103"/>
      <c r="CK154" s="103"/>
      <c r="CL154" s="103"/>
      <c r="CM154" s="103"/>
      <c r="CN154" s="103"/>
      <c r="CO154" s="103"/>
      <c r="CP154" s="103"/>
      <c r="CQ154" s="103"/>
      <c r="CR154" s="103"/>
      <c r="CS154" s="103"/>
      <c r="CT154" s="103"/>
      <c r="CU154" s="103"/>
      <c r="CV154" s="103"/>
      <c r="CW154" s="103"/>
    </row>
    <row r="155" spans="1:101" x14ac:dyDescent="0.2">
      <c r="A155" s="103"/>
      <c r="B155" s="103"/>
      <c r="D155" s="103"/>
      <c r="E155" s="124"/>
      <c r="F155" s="124"/>
      <c r="I155" s="103"/>
      <c r="J155" s="103"/>
      <c r="K155" s="103"/>
      <c r="L155" s="103"/>
      <c r="M155" s="103"/>
      <c r="N155" s="124"/>
      <c r="S155" s="129"/>
      <c r="Z155" s="129"/>
      <c r="AF155" s="129"/>
      <c r="AG155" s="129"/>
      <c r="AH155" s="129"/>
      <c r="AI155" s="129"/>
      <c r="AK155" s="129"/>
      <c r="AL155" s="129"/>
      <c r="AM155" s="129"/>
      <c r="AN155" s="129"/>
      <c r="AO155" s="129"/>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c r="CH155" s="103"/>
      <c r="CI155" s="103"/>
      <c r="CJ155" s="103"/>
      <c r="CK155" s="103"/>
      <c r="CL155" s="103"/>
      <c r="CM155" s="103"/>
      <c r="CN155" s="103"/>
      <c r="CO155" s="103"/>
      <c r="CP155" s="103"/>
      <c r="CQ155" s="103"/>
      <c r="CR155" s="103"/>
      <c r="CS155" s="103"/>
      <c r="CT155" s="103"/>
      <c r="CU155" s="103"/>
      <c r="CV155" s="103"/>
      <c r="CW155" s="103"/>
    </row>
    <row r="156" spans="1:101" x14ac:dyDescent="0.2">
      <c r="A156" s="103"/>
      <c r="B156" s="103"/>
      <c r="D156" s="103"/>
      <c r="E156" s="124"/>
      <c r="F156" s="124"/>
      <c r="I156" s="103"/>
      <c r="J156" s="103"/>
      <c r="K156" s="103"/>
      <c r="L156" s="103"/>
      <c r="M156" s="103"/>
      <c r="N156" s="124"/>
      <c r="S156" s="129"/>
      <c r="Z156" s="129"/>
      <c r="AF156" s="129"/>
      <c r="AG156" s="129"/>
      <c r="AH156" s="129"/>
      <c r="AI156" s="129"/>
      <c r="AK156" s="129"/>
      <c r="AL156" s="129"/>
      <c r="AM156" s="129"/>
      <c r="AN156" s="129"/>
      <c r="AO156" s="129"/>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c r="CF156" s="103"/>
      <c r="CG156" s="103"/>
      <c r="CH156" s="103"/>
      <c r="CI156" s="103"/>
      <c r="CJ156" s="103"/>
      <c r="CK156" s="103"/>
      <c r="CL156" s="103"/>
      <c r="CM156" s="103"/>
      <c r="CN156" s="103"/>
      <c r="CO156" s="103"/>
      <c r="CP156" s="103"/>
      <c r="CQ156" s="103"/>
      <c r="CR156" s="103"/>
      <c r="CS156" s="103"/>
      <c r="CT156" s="103"/>
      <c r="CU156" s="103"/>
      <c r="CV156" s="103"/>
      <c r="CW156" s="103"/>
    </row>
    <row r="157" spans="1:101" x14ac:dyDescent="0.2">
      <c r="A157" s="103"/>
      <c r="B157" s="103"/>
      <c r="D157" s="103"/>
      <c r="E157" s="124"/>
      <c r="F157" s="124"/>
      <c r="I157" s="103"/>
      <c r="J157" s="103"/>
      <c r="K157" s="103"/>
      <c r="L157" s="103"/>
      <c r="M157" s="103"/>
      <c r="N157" s="124"/>
      <c r="S157" s="129"/>
      <c r="Z157" s="129"/>
      <c r="AF157" s="129"/>
      <c r="AG157" s="129"/>
      <c r="AH157" s="129"/>
      <c r="AI157" s="129"/>
      <c r="AK157" s="129"/>
      <c r="AL157" s="129"/>
      <c r="AM157" s="129"/>
      <c r="AN157" s="129"/>
      <c r="AO157" s="129"/>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c r="CF157" s="103"/>
      <c r="CG157" s="103"/>
      <c r="CH157" s="103"/>
      <c r="CI157" s="103"/>
      <c r="CJ157" s="103"/>
      <c r="CK157" s="103"/>
      <c r="CL157" s="103"/>
      <c r="CM157" s="103"/>
      <c r="CN157" s="103"/>
      <c r="CO157" s="103"/>
      <c r="CP157" s="103"/>
      <c r="CQ157" s="103"/>
      <c r="CR157" s="103"/>
      <c r="CS157" s="103"/>
      <c r="CT157" s="103"/>
      <c r="CU157" s="103"/>
      <c r="CV157" s="103"/>
      <c r="CW157" s="103"/>
    </row>
    <row r="158" spans="1:101" x14ac:dyDescent="0.2">
      <c r="A158" s="103"/>
      <c r="B158" s="103"/>
      <c r="D158" s="103"/>
      <c r="E158" s="124"/>
      <c r="F158" s="124"/>
      <c r="I158" s="103"/>
      <c r="J158" s="103"/>
      <c r="K158" s="103"/>
      <c r="L158" s="103"/>
      <c r="M158" s="103"/>
      <c r="N158" s="124"/>
      <c r="S158" s="129"/>
      <c r="Z158" s="129"/>
      <c r="AF158" s="129"/>
      <c r="AG158" s="129"/>
      <c r="AH158" s="129"/>
      <c r="AI158" s="129"/>
      <c r="AK158" s="129"/>
      <c r="AL158" s="129"/>
      <c r="AM158" s="129"/>
      <c r="AN158" s="129"/>
      <c r="AO158" s="129"/>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103"/>
      <c r="CJ158" s="103"/>
      <c r="CK158" s="103"/>
      <c r="CL158" s="103"/>
      <c r="CM158" s="103"/>
      <c r="CN158" s="103"/>
      <c r="CO158" s="103"/>
      <c r="CP158" s="103"/>
      <c r="CQ158" s="103"/>
      <c r="CR158" s="103"/>
      <c r="CS158" s="103"/>
      <c r="CT158" s="103"/>
      <c r="CU158" s="103"/>
      <c r="CV158" s="103"/>
      <c r="CW158" s="103"/>
    </row>
    <row r="159" spans="1:101" x14ac:dyDescent="0.2">
      <c r="A159" s="103"/>
      <c r="B159" s="103"/>
      <c r="D159" s="103"/>
      <c r="E159" s="124"/>
      <c r="F159" s="124"/>
      <c r="I159" s="103"/>
      <c r="J159" s="103"/>
      <c r="K159" s="103"/>
      <c r="L159" s="103"/>
      <c r="M159" s="103"/>
      <c r="N159" s="124"/>
      <c r="S159" s="129"/>
      <c r="Z159" s="129"/>
      <c r="AF159" s="129"/>
      <c r="AG159" s="129"/>
      <c r="AH159" s="129"/>
      <c r="AI159" s="129"/>
      <c r="AK159" s="129"/>
      <c r="AL159" s="129"/>
      <c r="AM159" s="129"/>
      <c r="AN159" s="129"/>
      <c r="AO159" s="129"/>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c r="CH159" s="103"/>
      <c r="CI159" s="103"/>
      <c r="CJ159" s="103"/>
      <c r="CK159" s="103"/>
      <c r="CL159" s="103"/>
      <c r="CM159" s="103"/>
      <c r="CN159" s="103"/>
      <c r="CO159" s="103"/>
      <c r="CP159" s="103"/>
      <c r="CQ159" s="103"/>
      <c r="CR159" s="103"/>
      <c r="CS159" s="103"/>
      <c r="CT159" s="103"/>
      <c r="CU159" s="103"/>
      <c r="CV159" s="103"/>
      <c r="CW159" s="103"/>
    </row>
    <row r="160" spans="1:101" x14ac:dyDescent="0.2">
      <c r="A160" s="103"/>
      <c r="B160" s="103"/>
      <c r="D160" s="103"/>
      <c r="E160" s="124"/>
      <c r="F160" s="124"/>
      <c r="I160" s="103"/>
      <c r="J160" s="103"/>
      <c r="K160" s="103"/>
      <c r="L160" s="103"/>
      <c r="M160" s="103"/>
      <c r="N160" s="124"/>
      <c r="S160" s="129"/>
      <c r="Z160" s="129"/>
      <c r="AF160" s="129"/>
      <c r="AG160" s="129"/>
      <c r="AH160" s="129"/>
      <c r="AI160" s="129"/>
      <c r="AK160" s="129"/>
      <c r="AL160" s="129"/>
      <c r="AM160" s="129"/>
      <c r="AN160" s="129"/>
      <c r="AO160" s="129"/>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c r="CH160" s="103"/>
      <c r="CI160" s="103"/>
      <c r="CJ160" s="103"/>
      <c r="CK160" s="103"/>
      <c r="CL160" s="103"/>
      <c r="CM160" s="103"/>
      <c r="CN160" s="103"/>
      <c r="CO160" s="103"/>
      <c r="CP160" s="103"/>
      <c r="CQ160" s="103"/>
      <c r="CR160" s="103"/>
      <c r="CS160" s="103"/>
      <c r="CT160" s="103"/>
      <c r="CU160" s="103"/>
      <c r="CV160" s="103"/>
      <c r="CW160" s="103"/>
    </row>
    <row r="161" spans="1:101" x14ac:dyDescent="0.2">
      <c r="A161" s="103"/>
      <c r="B161" s="103"/>
      <c r="D161" s="103"/>
      <c r="E161" s="124"/>
      <c r="F161" s="124"/>
      <c r="I161" s="103"/>
      <c r="J161" s="103"/>
      <c r="K161" s="103"/>
      <c r="L161" s="103"/>
      <c r="M161" s="103"/>
      <c r="N161" s="124"/>
      <c r="S161" s="129"/>
      <c r="Z161" s="129"/>
      <c r="AF161" s="129"/>
      <c r="AG161" s="129"/>
      <c r="AH161" s="129"/>
      <c r="AI161" s="129"/>
      <c r="AK161" s="129"/>
      <c r="AL161" s="129"/>
      <c r="AM161" s="129"/>
      <c r="AN161" s="129"/>
      <c r="AO161" s="129"/>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c r="CH161" s="103"/>
      <c r="CI161" s="103"/>
      <c r="CJ161" s="103"/>
      <c r="CK161" s="103"/>
      <c r="CL161" s="103"/>
      <c r="CM161" s="103"/>
      <c r="CN161" s="103"/>
      <c r="CO161" s="103"/>
      <c r="CP161" s="103"/>
      <c r="CQ161" s="103"/>
      <c r="CR161" s="103"/>
      <c r="CS161" s="103"/>
      <c r="CT161" s="103"/>
      <c r="CU161" s="103"/>
      <c r="CV161" s="103"/>
      <c r="CW161" s="103"/>
    </row>
    <row r="162" spans="1:101" x14ac:dyDescent="0.2">
      <c r="A162" s="103"/>
      <c r="B162" s="103"/>
      <c r="D162" s="103"/>
      <c r="E162" s="124"/>
      <c r="F162" s="124"/>
      <c r="I162" s="103"/>
      <c r="J162" s="103"/>
      <c r="K162" s="103"/>
      <c r="L162" s="103"/>
      <c r="M162" s="103"/>
      <c r="N162" s="124"/>
      <c r="S162" s="129"/>
      <c r="Z162" s="129"/>
      <c r="AF162" s="129"/>
      <c r="AG162" s="129"/>
      <c r="AH162" s="129"/>
      <c r="AI162" s="129"/>
      <c r="AK162" s="129"/>
      <c r="AL162" s="129"/>
      <c r="AM162" s="129"/>
      <c r="AN162" s="129"/>
      <c r="AO162" s="129"/>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c r="CM162" s="103"/>
      <c r="CN162" s="103"/>
      <c r="CO162" s="103"/>
      <c r="CP162" s="103"/>
      <c r="CQ162" s="103"/>
      <c r="CR162" s="103"/>
      <c r="CS162" s="103"/>
      <c r="CT162" s="103"/>
      <c r="CU162" s="103"/>
      <c r="CV162" s="103"/>
      <c r="CW162" s="103"/>
    </row>
    <row r="163" spans="1:101" x14ac:dyDescent="0.2">
      <c r="A163" s="103"/>
      <c r="B163" s="103"/>
      <c r="D163" s="103"/>
      <c r="E163" s="124"/>
      <c r="F163" s="124"/>
      <c r="I163" s="103"/>
      <c r="J163" s="103"/>
      <c r="K163" s="103"/>
      <c r="L163" s="103"/>
      <c r="M163" s="103"/>
      <c r="N163" s="124"/>
      <c r="S163" s="129"/>
      <c r="Z163" s="129"/>
      <c r="AF163" s="129"/>
      <c r="AG163" s="129"/>
      <c r="AH163" s="129"/>
      <c r="AI163" s="129"/>
      <c r="AK163" s="129"/>
      <c r="AL163" s="129"/>
      <c r="AM163" s="129"/>
      <c r="AN163" s="129"/>
      <c r="AO163" s="129"/>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c r="CF163" s="103"/>
      <c r="CG163" s="103"/>
      <c r="CH163" s="103"/>
      <c r="CI163" s="103"/>
      <c r="CJ163" s="103"/>
      <c r="CK163" s="103"/>
      <c r="CL163" s="103"/>
      <c r="CM163" s="103"/>
      <c r="CN163" s="103"/>
      <c r="CO163" s="103"/>
      <c r="CP163" s="103"/>
      <c r="CQ163" s="103"/>
      <c r="CR163" s="103"/>
      <c r="CS163" s="103"/>
      <c r="CT163" s="103"/>
      <c r="CU163" s="103"/>
      <c r="CV163" s="103"/>
      <c r="CW163" s="103"/>
    </row>
    <row r="164" spans="1:101" x14ac:dyDescent="0.2">
      <c r="A164" s="103"/>
      <c r="B164" s="103"/>
      <c r="D164" s="103"/>
      <c r="E164" s="124"/>
      <c r="F164" s="124"/>
      <c r="I164" s="103"/>
      <c r="J164" s="103"/>
      <c r="K164" s="103"/>
      <c r="L164" s="103"/>
      <c r="M164" s="103"/>
      <c r="N164" s="124"/>
      <c r="S164" s="129"/>
      <c r="Z164" s="129"/>
      <c r="AF164" s="129"/>
      <c r="AG164" s="129"/>
      <c r="AH164" s="129"/>
      <c r="AI164" s="129"/>
      <c r="AK164" s="129"/>
      <c r="AL164" s="129"/>
      <c r="AM164" s="129"/>
      <c r="AN164" s="129"/>
      <c r="AO164" s="129"/>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103"/>
      <c r="CJ164" s="103"/>
      <c r="CK164" s="103"/>
      <c r="CL164" s="103"/>
      <c r="CM164" s="103"/>
      <c r="CN164" s="103"/>
      <c r="CO164" s="103"/>
      <c r="CP164" s="103"/>
      <c r="CQ164" s="103"/>
      <c r="CR164" s="103"/>
      <c r="CS164" s="103"/>
      <c r="CT164" s="103"/>
      <c r="CU164" s="103"/>
      <c r="CV164" s="103"/>
      <c r="CW164" s="103"/>
    </row>
    <row r="165" spans="1:101" x14ac:dyDescent="0.2">
      <c r="A165" s="103"/>
      <c r="B165" s="103"/>
      <c r="D165" s="103"/>
      <c r="E165" s="124"/>
      <c r="F165" s="124"/>
      <c r="I165" s="103"/>
      <c r="J165" s="103"/>
      <c r="K165" s="103"/>
      <c r="L165" s="103"/>
      <c r="M165" s="103"/>
      <c r="N165" s="124"/>
      <c r="S165" s="129"/>
      <c r="Z165" s="129"/>
      <c r="AF165" s="129"/>
      <c r="AG165" s="129"/>
      <c r="AH165" s="129"/>
      <c r="AI165" s="129"/>
      <c r="AK165" s="129"/>
      <c r="AL165" s="129"/>
      <c r="AM165" s="129"/>
      <c r="AN165" s="129"/>
      <c r="AO165" s="129"/>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c r="CM165" s="103"/>
      <c r="CN165" s="103"/>
      <c r="CO165" s="103"/>
      <c r="CP165" s="103"/>
      <c r="CQ165" s="103"/>
      <c r="CR165" s="103"/>
      <c r="CS165" s="103"/>
      <c r="CT165" s="103"/>
      <c r="CU165" s="103"/>
      <c r="CV165" s="103"/>
      <c r="CW165" s="103"/>
    </row>
    <row r="166" spans="1:101" x14ac:dyDescent="0.2">
      <c r="A166" s="103"/>
      <c r="B166" s="103"/>
      <c r="D166" s="103"/>
      <c r="E166" s="124"/>
      <c r="F166" s="124"/>
      <c r="I166" s="103"/>
      <c r="J166" s="103"/>
      <c r="K166" s="103"/>
      <c r="L166" s="103"/>
      <c r="M166" s="103"/>
      <c r="N166" s="124"/>
      <c r="S166" s="129"/>
      <c r="Z166" s="129"/>
      <c r="AF166" s="129"/>
      <c r="AG166" s="129"/>
      <c r="AH166" s="129"/>
      <c r="AI166" s="129"/>
      <c r="AK166" s="129"/>
      <c r="AL166" s="129"/>
      <c r="AM166" s="129"/>
      <c r="AN166" s="129"/>
      <c r="AO166" s="129"/>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c r="CH166" s="103"/>
      <c r="CI166" s="103"/>
      <c r="CJ166" s="103"/>
      <c r="CK166" s="103"/>
      <c r="CL166" s="103"/>
      <c r="CM166" s="103"/>
      <c r="CN166" s="103"/>
      <c r="CO166" s="103"/>
      <c r="CP166" s="103"/>
      <c r="CQ166" s="103"/>
      <c r="CR166" s="103"/>
      <c r="CS166" s="103"/>
      <c r="CT166" s="103"/>
      <c r="CU166" s="103"/>
      <c r="CV166" s="103"/>
      <c r="CW166" s="103"/>
    </row>
    <row r="167" spans="1:101" x14ac:dyDescent="0.2">
      <c r="A167" s="103"/>
      <c r="B167" s="103"/>
      <c r="D167" s="103"/>
      <c r="E167" s="124"/>
      <c r="F167" s="124"/>
      <c r="I167" s="103"/>
      <c r="J167" s="103"/>
      <c r="K167" s="103"/>
      <c r="L167" s="103"/>
      <c r="M167" s="103"/>
      <c r="N167" s="124"/>
      <c r="S167" s="129"/>
      <c r="Z167" s="129"/>
      <c r="AF167" s="129"/>
      <c r="AG167" s="129"/>
      <c r="AH167" s="129"/>
      <c r="AI167" s="129"/>
      <c r="AK167" s="129"/>
      <c r="AL167" s="129"/>
      <c r="AM167" s="129"/>
      <c r="AN167" s="129"/>
      <c r="AO167" s="129"/>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row>
    <row r="168" spans="1:101" x14ac:dyDescent="0.2">
      <c r="A168" s="103"/>
      <c r="B168" s="103"/>
      <c r="D168" s="103"/>
      <c r="E168" s="124"/>
      <c r="F168" s="124"/>
      <c r="I168" s="103"/>
      <c r="J168" s="103"/>
      <c r="K168" s="103"/>
      <c r="L168" s="103"/>
      <c r="M168" s="103"/>
      <c r="N168" s="124"/>
      <c r="S168" s="129"/>
      <c r="Z168" s="129"/>
      <c r="AF168" s="129"/>
      <c r="AG168" s="129"/>
      <c r="AH168" s="129"/>
      <c r="AI168" s="129"/>
      <c r="AK168" s="129"/>
      <c r="AL168" s="129"/>
      <c r="AM168" s="129"/>
      <c r="AN168" s="129"/>
      <c r="AO168" s="129"/>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row>
    <row r="169" spans="1:101" x14ac:dyDescent="0.2">
      <c r="A169" s="103"/>
      <c r="B169" s="103"/>
      <c r="D169" s="103"/>
      <c r="E169" s="124"/>
      <c r="F169" s="124"/>
      <c r="I169" s="103"/>
      <c r="J169" s="103"/>
      <c r="K169" s="103"/>
      <c r="L169" s="103"/>
      <c r="M169" s="103"/>
      <c r="N169" s="124"/>
      <c r="S169" s="129"/>
      <c r="Z169" s="129"/>
      <c r="AF169" s="129"/>
      <c r="AG169" s="129"/>
      <c r="AH169" s="129"/>
      <c r="AI169" s="129"/>
      <c r="AK169" s="129"/>
      <c r="AL169" s="129"/>
      <c r="AM169" s="129"/>
      <c r="AN169" s="129"/>
      <c r="AO169" s="129"/>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c r="CF169" s="103"/>
      <c r="CG169" s="103"/>
      <c r="CH169" s="103"/>
      <c r="CI169" s="103"/>
      <c r="CJ169" s="103"/>
      <c r="CK169" s="103"/>
      <c r="CL169" s="103"/>
      <c r="CM169" s="103"/>
      <c r="CN169" s="103"/>
      <c r="CO169" s="103"/>
      <c r="CP169" s="103"/>
      <c r="CQ169" s="103"/>
      <c r="CR169" s="103"/>
      <c r="CS169" s="103"/>
      <c r="CT169" s="103"/>
      <c r="CU169" s="103"/>
      <c r="CV169" s="103"/>
      <c r="CW169" s="103"/>
    </row>
    <row r="170" spans="1:101" x14ac:dyDescent="0.2">
      <c r="A170" s="103"/>
      <c r="B170" s="103"/>
      <c r="D170" s="103"/>
      <c r="E170" s="124"/>
      <c r="F170" s="124"/>
      <c r="I170" s="103"/>
      <c r="J170" s="103"/>
      <c r="K170" s="103"/>
      <c r="L170" s="103"/>
      <c r="M170" s="103"/>
      <c r="N170" s="124"/>
      <c r="S170" s="129"/>
      <c r="Z170" s="129"/>
      <c r="AF170" s="129"/>
      <c r="AG170" s="129"/>
      <c r="AH170" s="129"/>
      <c r="AI170" s="129"/>
      <c r="AK170" s="129"/>
      <c r="AL170" s="129"/>
      <c r="AM170" s="129"/>
      <c r="AN170" s="129"/>
      <c r="AO170" s="129"/>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c r="CF170" s="103"/>
      <c r="CG170" s="103"/>
      <c r="CH170" s="103"/>
      <c r="CI170" s="103"/>
      <c r="CJ170" s="103"/>
      <c r="CK170" s="103"/>
      <c r="CL170" s="103"/>
      <c r="CM170" s="103"/>
      <c r="CN170" s="103"/>
      <c r="CO170" s="103"/>
      <c r="CP170" s="103"/>
      <c r="CQ170" s="103"/>
      <c r="CR170" s="103"/>
      <c r="CS170" s="103"/>
      <c r="CT170" s="103"/>
      <c r="CU170" s="103"/>
      <c r="CV170" s="103"/>
      <c r="CW170" s="103"/>
    </row>
    <row r="171" spans="1:101" x14ac:dyDescent="0.2">
      <c r="A171" s="103"/>
      <c r="B171" s="103"/>
      <c r="D171" s="103"/>
      <c r="E171" s="124"/>
      <c r="F171" s="124"/>
      <c r="I171" s="103"/>
      <c r="J171" s="103"/>
      <c r="K171" s="103"/>
      <c r="L171" s="103"/>
      <c r="M171" s="103"/>
      <c r="N171" s="124"/>
      <c r="S171" s="129"/>
      <c r="Z171" s="129"/>
      <c r="AF171" s="129"/>
      <c r="AG171" s="129"/>
      <c r="AH171" s="129"/>
      <c r="AI171" s="129"/>
      <c r="AK171" s="129"/>
      <c r="AL171" s="129"/>
      <c r="AM171" s="129"/>
      <c r="AN171" s="129"/>
      <c r="AO171" s="129"/>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c r="CF171" s="103"/>
      <c r="CG171" s="103"/>
      <c r="CH171" s="103"/>
      <c r="CI171" s="103"/>
      <c r="CJ171" s="103"/>
      <c r="CK171" s="103"/>
      <c r="CL171" s="103"/>
      <c r="CM171" s="103"/>
      <c r="CN171" s="103"/>
      <c r="CO171" s="103"/>
      <c r="CP171" s="103"/>
      <c r="CQ171" s="103"/>
      <c r="CR171" s="103"/>
      <c r="CS171" s="103"/>
      <c r="CT171" s="103"/>
      <c r="CU171" s="103"/>
      <c r="CV171" s="103"/>
      <c r="CW171" s="103"/>
    </row>
    <row r="172" spans="1:101" x14ac:dyDescent="0.2">
      <c r="A172" s="103"/>
      <c r="B172" s="103"/>
      <c r="D172" s="103"/>
      <c r="E172" s="124"/>
      <c r="F172" s="124"/>
      <c r="I172" s="103"/>
      <c r="J172" s="103"/>
      <c r="K172" s="103"/>
      <c r="L172" s="103"/>
      <c r="M172" s="103"/>
      <c r="N172" s="124"/>
      <c r="S172" s="129"/>
      <c r="Z172" s="129"/>
      <c r="AF172" s="129"/>
      <c r="AG172" s="129"/>
      <c r="AH172" s="129"/>
      <c r="AI172" s="129"/>
      <c r="AK172" s="129"/>
      <c r="AL172" s="129"/>
      <c r="AM172" s="129"/>
      <c r="AN172" s="129"/>
      <c r="AO172" s="129"/>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c r="CF172" s="103"/>
      <c r="CG172" s="103"/>
      <c r="CH172" s="103"/>
      <c r="CI172" s="103"/>
      <c r="CJ172" s="103"/>
      <c r="CK172" s="103"/>
      <c r="CL172" s="103"/>
      <c r="CM172" s="103"/>
      <c r="CN172" s="103"/>
      <c r="CO172" s="103"/>
      <c r="CP172" s="103"/>
      <c r="CQ172" s="103"/>
      <c r="CR172" s="103"/>
      <c r="CS172" s="103"/>
      <c r="CT172" s="103"/>
      <c r="CU172" s="103"/>
      <c r="CV172" s="103"/>
      <c r="CW172" s="103"/>
    </row>
    <row r="173" spans="1:101" x14ac:dyDescent="0.2">
      <c r="A173" s="103"/>
      <c r="B173" s="103"/>
      <c r="D173" s="103"/>
      <c r="E173" s="124"/>
      <c r="F173" s="124"/>
      <c r="I173" s="103"/>
      <c r="J173" s="103"/>
      <c r="K173" s="103"/>
      <c r="L173" s="103"/>
      <c r="M173" s="103"/>
      <c r="N173" s="124"/>
      <c r="S173" s="129"/>
      <c r="Z173" s="129"/>
      <c r="AF173" s="129"/>
      <c r="AG173" s="129"/>
      <c r="AH173" s="129"/>
      <c r="AI173" s="129"/>
      <c r="AK173" s="129"/>
      <c r="AL173" s="129"/>
      <c r="AM173" s="129"/>
      <c r="AN173" s="129"/>
      <c r="AO173" s="129"/>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c r="CF173" s="103"/>
      <c r="CG173" s="103"/>
      <c r="CH173" s="103"/>
      <c r="CI173" s="103"/>
      <c r="CJ173" s="103"/>
      <c r="CK173" s="103"/>
      <c r="CL173" s="103"/>
      <c r="CM173" s="103"/>
      <c r="CN173" s="103"/>
      <c r="CO173" s="103"/>
      <c r="CP173" s="103"/>
      <c r="CQ173" s="103"/>
      <c r="CR173" s="103"/>
      <c r="CS173" s="103"/>
      <c r="CT173" s="103"/>
      <c r="CU173" s="103"/>
      <c r="CV173" s="103"/>
      <c r="CW173" s="103"/>
    </row>
    <row r="174" spans="1:101" x14ac:dyDescent="0.2">
      <c r="A174" s="103"/>
      <c r="B174" s="103"/>
      <c r="D174" s="103"/>
      <c r="E174" s="124"/>
      <c r="F174" s="124"/>
      <c r="I174" s="103"/>
      <c r="J174" s="103"/>
      <c r="K174" s="103"/>
      <c r="L174" s="103"/>
      <c r="M174" s="103"/>
      <c r="N174" s="124"/>
      <c r="S174" s="129"/>
      <c r="Z174" s="129"/>
      <c r="AF174" s="129"/>
      <c r="AG174" s="129"/>
      <c r="AH174" s="129"/>
      <c r="AI174" s="129"/>
      <c r="AK174" s="129"/>
      <c r="AL174" s="129"/>
      <c r="AM174" s="129"/>
      <c r="AN174" s="129"/>
      <c r="AO174" s="129"/>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c r="CF174" s="103"/>
      <c r="CG174" s="103"/>
      <c r="CH174" s="103"/>
      <c r="CI174" s="103"/>
      <c r="CJ174" s="103"/>
      <c r="CK174" s="103"/>
      <c r="CL174" s="103"/>
      <c r="CM174" s="103"/>
      <c r="CN174" s="103"/>
      <c r="CO174" s="103"/>
      <c r="CP174" s="103"/>
      <c r="CQ174" s="103"/>
      <c r="CR174" s="103"/>
      <c r="CS174" s="103"/>
      <c r="CT174" s="103"/>
      <c r="CU174" s="103"/>
      <c r="CV174" s="103"/>
      <c r="CW174" s="103"/>
    </row>
    <row r="175" spans="1:101" x14ac:dyDescent="0.2">
      <c r="A175" s="103"/>
      <c r="B175" s="103"/>
      <c r="D175" s="103"/>
      <c r="E175" s="124"/>
      <c r="F175" s="124"/>
      <c r="I175" s="103"/>
      <c r="J175" s="103"/>
      <c r="K175" s="103"/>
      <c r="L175" s="103"/>
      <c r="M175" s="103"/>
      <c r="N175" s="124"/>
      <c r="S175" s="129"/>
      <c r="Z175" s="129"/>
      <c r="AF175" s="129"/>
      <c r="AG175" s="129"/>
      <c r="AH175" s="129"/>
      <c r="AI175" s="129"/>
      <c r="AK175" s="129"/>
      <c r="AL175" s="129"/>
      <c r="AM175" s="129"/>
      <c r="AN175" s="129"/>
      <c r="AO175" s="129"/>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c r="CF175" s="103"/>
      <c r="CG175" s="103"/>
      <c r="CH175" s="103"/>
      <c r="CI175" s="103"/>
      <c r="CJ175" s="103"/>
      <c r="CK175" s="103"/>
      <c r="CL175" s="103"/>
      <c r="CM175" s="103"/>
      <c r="CN175" s="103"/>
      <c r="CO175" s="103"/>
      <c r="CP175" s="103"/>
      <c r="CQ175" s="103"/>
      <c r="CR175" s="103"/>
      <c r="CS175" s="103"/>
      <c r="CT175" s="103"/>
      <c r="CU175" s="103"/>
      <c r="CV175" s="103"/>
      <c r="CW175" s="103"/>
    </row>
    <row r="176" spans="1:101" x14ac:dyDescent="0.2">
      <c r="A176" s="103"/>
      <c r="B176" s="103"/>
      <c r="D176" s="103"/>
      <c r="E176" s="124"/>
      <c r="F176" s="124"/>
      <c r="I176" s="103"/>
      <c r="J176" s="103"/>
      <c r="K176" s="103"/>
      <c r="L176" s="103"/>
      <c r="M176" s="103"/>
      <c r="N176" s="124"/>
      <c r="S176" s="129"/>
      <c r="Z176" s="129"/>
      <c r="AF176" s="129"/>
      <c r="AG176" s="129"/>
      <c r="AH176" s="129"/>
      <c r="AI176" s="129"/>
      <c r="AK176" s="129"/>
      <c r="AL176" s="129"/>
      <c r="AM176" s="129"/>
      <c r="AN176" s="129"/>
      <c r="AO176" s="129"/>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c r="CF176" s="103"/>
      <c r="CG176" s="103"/>
      <c r="CH176" s="103"/>
      <c r="CI176" s="103"/>
      <c r="CJ176" s="103"/>
      <c r="CK176" s="103"/>
      <c r="CL176" s="103"/>
      <c r="CM176" s="103"/>
      <c r="CN176" s="103"/>
      <c r="CO176" s="103"/>
      <c r="CP176" s="103"/>
      <c r="CQ176" s="103"/>
      <c r="CR176" s="103"/>
      <c r="CS176" s="103"/>
      <c r="CT176" s="103"/>
      <c r="CU176" s="103"/>
      <c r="CV176" s="103"/>
      <c r="CW176" s="103"/>
    </row>
    <row r="177" spans="1:101" x14ac:dyDescent="0.2">
      <c r="A177" s="103"/>
      <c r="B177" s="103"/>
      <c r="D177" s="103"/>
      <c r="E177" s="124"/>
      <c r="F177" s="124"/>
      <c r="I177" s="103"/>
      <c r="J177" s="103"/>
      <c r="K177" s="103"/>
      <c r="L177" s="103"/>
      <c r="M177" s="103"/>
      <c r="N177" s="124"/>
      <c r="S177" s="129"/>
      <c r="Z177" s="129"/>
      <c r="AF177" s="129"/>
      <c r="AG177" s="129"/>
      <c r="AH177" s="129"/>
      <c r="AI177" s="129"/>
      <c r="AK177" s="129"/>
      <c r="AL177" s="129"/>
      <c r="AM177" s="129"/>
      <c r="AN177" s="129"/>
      <c r="AO177" s="129"/>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03"/>
      <c r="CR177" s="103"/>
      <c r="CS177" s="103"/>
      <c r="CT177" s="103"/>
      <c r="CU177" s="103"/>
      <c r="CV177" s="103"/>
      <c r="CW177" s="103"/>
    </row>
    <row r="178" spans="1:101" x14ac:dyDescent="0.2">
      <c r="A178" s="103"/>
      <c r="B178" s="103"/>
      <c r="D178" s="103"/>
      <c r="E178" s="124"/>
      <c r="F178" s="124"/>
      <c r="I178" s="103"/>
      <c r="J178" s="103"/>
      <c r="K178" s="103"/>
      <c r="L178" s="103"/>
      <c r="M178" s="103"/>
      <c r="N178" s="124"/>
      <c r="S178" s="129"/>
      <c r="Z178" s="129"/>
      <c r="AF178" s="129"/>
      <c r="AG178" s="129"/>
      <c r="AH178" s="129"/>
      <c r="AI178" s="129"/>
      <c r="AK178" s="129"/>
      <c r="AL178" s="129"/>
      <c r="AM178" s="129"/>
      <c r="AN178" s="129"/>
      <c r="AO178" s="129"/>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c r="CF178" s="103"/>
      <c r="CG178" s="103"/>
      <c r="CH178" s="103"/>
      <c r="CI178" s="103"/>
      <c r="CJ178" s="103"/>
      <c r="CK178" s="103"/>
      <c r="CL178" s="103"/>
      <c r="CM178" s="103"/>
      <c r="CN178" s="103"/>
      <c r="CO178" s="103"/>
      <c r="CP178" s="103"/>
      <c r="CQ178" s="103"/>
      <c r="CR178" s="103"/>
      <c r="CS178" s="103"/>
      <c r="CT178" s="103"/>
      <c r="CU178" s="103"/>
      <c r="CV178" s="103"/>
      <c r="CW178" s="103"/>
    </row>
    <row r="179" spans="1:101" x14ac:dyDescent="0.2">
      <c r="A179" s="103"/>
      <c r="B179" s="103"/>
      <c r="D179" s="103"/>
      <c r="E179" s="124"/>
      <c r="F179" s="124"/>
      <c r="I179" s="103"/>
      <c r="J179" s="103"/>
      <c r="K179" s="103"/>
      <c r="L179" s="103"/>
      <c r="M179" s="103"/>
      <c r="N179" s="124"/>
      <c r="S179" s="129"/>
      <c r="Z179" s="129"/>
      <c r="AF179" s="129"/>
      <c r="AG179" s="129"/>
      <c r="AH179" s="129"/>
      <c r="AI179" s="129"/>
      <c r="AK179" s="129"/>
      <c r="AL179" s="129"/>
      <c r="AM179" s="129"/>
      <c r="AN179" s="129"/>
      <c r="AO179" s="129"/>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03"/>
      <c r="CR179" s="103"/>
      <c r="CS179" s="103"/>
      <c r="CT179" s="103"/>
      <c r="CU179" s="103"/>
      <c r="CV179" s="103"/>
      <c r="CW179" s="103"/>
    </row>
    <row r="180" spans="1:101" x14ac:dyDescent="0.2">
      <c r="A180" s="103"/>
      <c r="B180" s="103"/>
      <c r="D180" s="103"/>
      <c r="E180" s="124"/>
      <c r="F180" s="124"/>
      <c r="I180" s="103"/>
      <c r="J180" s="103"/>
      <c r="K180" s="103"/>
      <c r="L180" s="103"/>
      <c r="M180" s="103"/>
      <c r="N180" s="124"/>
      <c r="S180" s="129"/>
      <c r="Z180" s="129"/>
      <c r="AF180" s="129"/>
      <c r="AG180" s="129"/>
      <c r="AH180" s="129"/>
      <c r="AI180" s="129"/>
      <c r="AK180" s="129"/>
      <c r="AL180" s="129"/>
      <c r="AM180" s="129"/>
      <c r="AN180" s="129"/>
      <c r="AO180" s="129"/>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c r="CF180" s="103"/>
      <c r="CG180" s="103"/>
      <c r="CH180" s="103"/>
      <c r="CI180" s="103"/>
      <c r="CJ180" s="103"/>
      <c r="CK180" s="103"/>
      <c r="CL180" s="103"/>
      <c r="CM180" s="103"/>
      <c r="CN180" s="103"/>
      <c r="CO180" s="103"/>
      <c r="CP180" s="103"/>
      <c r="CQ180" s="103"/>
      <c r="CR180" s="103"/>
      <c r="CS180" s="103"/>
      <c r="CT180" s="103"/>
      <c r="CU180" s="103"/>
      <c r="CV180" s="103"/>
      <c r="CW180" s="103"/>
    </row>
    <row r="181" spans="1:101" x14ac:dyDescent="0.2">
      <c r="A181" s="103"/>
      <c r="B181" s="103"/>
      <c r="D181" s="103"/>
      <c r="E181" s="124"/>
      <c r="F181" s="124"/>
      <c r="I181" s="103"/>
      <c r="J181" s="103"/>
      <c r="K181" s="103"/>
      <c r="L181" s="103"/>
      <c r="M181" s="103"/>
      <c r="N181" s="124"/>
      <c r="S181" s="129"/>
      <c r="Z181" s="129"/>
      <c r="AF181" s="129"/>
      <c r="AG181" s="129"/>
      <c r="AH181" s="129"/>
      <c r="AI181" s="129"/>
      <c r="AK181" s="129"/>
      <c r="AL181" s="129"/>
      <c r="AM181" s="129"/>
      <c r="AN181" s="129"/>
      <c r="AO181" s="129"/>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c r="CF181" s="103"/>
      <c r="CG181" s="103"/>
      <c r="CH181" s="103"/>
      <c r="CI181" s="103"/>
      <c r="CJ181" s="103"/>
      <c r="CK181" s="103"/>
      <c r="CL181" s="103"/>
      <c r="CM181" s="103"/>
      <c r="CN181" s="103"/>
      <c r="CO181" s="103"/>
      <c r="CP181" s="103"/>
      <c r="CQ181" s="103"/>
      <c r="CR181" s="103"/>
      <c r="CS181" s="103"/>
      <c r="CT181" s="103"/>
      <c r="CU181" s="103"/>
      <c r="CV181" s="103"/>
      <c r="CW181" s="103"/>
    </row>
    <row r="182" spans="1:101" x14ac:dyDescent="0.2">
      <c r="A182" s="103"/>
      <c r="B182" s="103"/>
      <c r="D182" s="103"/>
      <c r="E182" s="124"/>
      <c r="F182" s="124"/>
      <c r="I182" s="103"/>
      <c r="J182" s="103"/>
      <c r="K182" s="103"/>
      <c r="L182" s="103"/>
      <c r="M182" s="103"/>
      <c r="N182" s="124"/>
      <c r="S182" s="129"/>
      <c r="Z182" s="129"/>
      <c r="AF182" s="129"/>
      <c r="AG182" s="129"/>
      <c r="AH182" s="129"/>
      <c r="AI182" s="129"/>
      <c r="AK182" s="129"/>
      <c r="AL182" s="129"/>
      <c r="AM182" s="129"/>
      <c r="AN182" s="129"/>
      <c r="AO182" s="129"/>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c r="CF182" s="103"/>
      <c r="CG182" s="103"/>
      <c r="CH182" s="103"/>
      <c r="CI182" s="103"/>
      <c r="CJ182" s="103"/>
      <c r="CK182" s="103"/>
      <c r="CL182" s="103"/>
      <c r="CM182" s="103"/>
      <c r="CN182" s="103"/>
      <c r="CO182" s="103"/>
      <c r="CP182" s="103"/>
      <c r="CQ182" s="103"/>
      <c r="CR182" s="103"/>
      <c r="CS182" s="103"/>
      <c r="CT182" s="103"/>
      <c r="CU182" s="103"/>
      <c r="CV182" s="103"/>
      <c r="CW182" s="103"/>
    </row>
    <row r="183" spans="1:101" x14ac:dyDescent="0.2">
      <c r="A183" s="103"/>
      <c r="B183" s="103"/>
      <c r="D183" s="103"/>
      <c r="E183" s="124"/>
      <c r="F183" s="124"/>
      <c r="I183" s="103"/>
      <c r="J183" s="103"/>
      <c r="K183" s="103"/>
      <c r="L183" s="103"/>
      <c r="M183" s="103"/>
      <c r="N183" s="124"/>
      <c r="S183" s="129"/>
      <c r="Z183" s="129"/>
      <c r="AF183" s="129"/>
      <c r="AG183" s="129"/>
      <c r="AH183" s="129"/>
      <c r="AI183" s="129"/>
      <c r="AK183" s="129"/>
      <c r="AL183" s="129"/>
      <c r="AM183" s="129"/>
      <c r="AN183" s="129"/>
      <c r="AO183" s="129"/>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103"/>
      <c r="CR183" s="103"/>
      <c r="CS183" s="103"/>
      <c r="CT183" s="103"/>
      <c r="CU183" s="103"/>
      <c r="CV183" s="103"/>
      <c r="CW183" s="103"/>
    </row>
    <row r="184" spans="1:101" x14ac:dyDescent="0.2">
      <c r="A184" s="103"/>
      <c r="B184" s="103"/>
      <c r="D184" s="103"/>
      <c r="E184" s="124"/>
      <c r="F184" s="124"/>
      <c r="I184" s="103"/>
      <c r="J184" s="103"/>
      <c r="K184" s="103"/>
      <c r="L184" s="103"/>
      <c r="M184" s="103"/>
      <c r="N184" s="124"/>
      <c r="S184" s="129"/>
      <c r="Z184" s="129"/>
      <c r="AF184" s="129"/>
      <c r="AG184" s="129"/>
      <c r="AH184" s="129"/>
      <c r="AI184" s="129"/>
      <c r="AK184" s="129"/>
      <c r="AL184" s="129"/>
      <c r="AM184" s="129"/>
      <c r="AN184" s="129"/>
      <c r="AO184" s="129"/>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c r="CF184" s="103"/>
      <c r="CG184" s="103"/>
      <c r="CH184" s="103"/>
      <c r="CI184" s="103"/>
      <c r="CJ184" s="103"/>
      <c r="CK184" s="103"/>
      <c r="CL184" s="103"/>
      <c r="CM184" s="103"/>
      <c r="CN184" s="103"/>
      <c r="CO184" s="103"/>
      <c r="CP184" s="103"/>
      <c r="CQ184" s="103"/>
      <c r="CR184" s="103"/>
      <c r="CS184" s="103"/>
      <c r="CT184" s="103"/>
      <c r="CU184" s="103"/>
      <c r="CV184" s="103"/>
      <c r="CW184" s="103"/>
    </row>
    <row r="185" spans="1:101" x14ac:dyDescent="0.2">
      <c r="A185" s="103"/>
      <c r="B185" s="103"/>
      <c r="D185" s="103"/>
      <c r="E185" s="124"/>
      <c r="F185" s="124"/>
      <c r="I185" s="103"/>
      <c r="J185" s="103"/>
      <c r="K185" s="103"/>
      <c r="L185" s="103"/>
      <c r="M185" s="103"/>
      <c r="N185" s="124"/>
      <c r="S185" s="129"/>
      <c r="Z185" s="129"/>
      <c r="AF185" s="129"/>
      <c r="AG185" s="129"/>
      <c r="AH185" s="129"/>
      <c r="AI185" s="129"/>
      <c r="AK185" s="129"/>
      <c r="AL185" s="129"/>
      <c r="AM185" s="129"/>
      <c r="AN185" s="129"/>
      <c r="AO185" s="129"/>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103"/>
      <c r="BR185" s="103"/>
      <c r="BS185" s="103"/>
      <c r="BT185" s="103"/>
      <c r="BU185" s="103"/>
      <c r="BV185" s="103"/>
      <c r="BW185" s="103"/>
      <c r="BX185" s="103"/>
      <c r="BY185" s="103"/>
      <c r="BZ185" s="103"/>
      <c r="CA185" s="103"/>
      <c r="CB185" s="103"/>
      <c r="CC185" s="103"/>
      <c r="CD185" s="103"/>
      <c r="CE185" s="103"/>
      <c r="CF185" s="103"/>
      <c r="CG185" s="103"/>
      <c r="CH185" s="103"/>
      <c r="CI185" s="103"/>
      <c r="CJ185" s="103"/>
      <c r="CK185" s="103"/>
      <c r="CL185" s="103"/>
      <c r="CM185" s="103"/>
      <c r="CN185" s="103"/>
      <c r="CO185" s="103"/>
      <c r="CP185" s="103"/>
      <c r="CQ185" s="103"/>
      <c r="CR185" s="103"/>
      <c r="CS185" s="103"/>
      <c r="CT185" s="103"/>
      <c r="CU185" s="103"/>
      <c r="CV185" s="103"/>
      <c r="CW185" s="103"/>
    </row>
    <row r="186" spans="1:101" x14ac:dyDescent="0.2">
      <c r="A186" s="103"/>
      <c r="B186" s="103"/>
      <c r="D186" s="103"/>
      <c r="E186" s="124"/>
      <c r="F186" s="124"/>
      <c r="I186" s="103"/>
      <c r="J186" s="103"/>
      <c r="K186" s="103"/>
      <c r="L186" s="103"/>
      <c r="M186" s="103"/>
      <c r="N186" s="124"/>
      <c r="S186" s="129"/>
      <c r="Z186" s="129"/>
      <c r="AF186" s="129"/>
      <c r="AG186" s="129"/>
      <c r="AH186" s="129"/>
      <c r="AI186" s="129"/>
      <c r="AK186" s="129"/>
      <c r="AL186" s="129"/>
      <c r="AM186" s="129"/>
      <c r="AN186" s="129"/>
      <c r="AO186" s="129"/>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103"/>
      <c r="BR186" s="103"/>
      <c r="BS186" s="103"/>
      <c r="BT186" s="103"/>
      <c r="BU186" s="103"/>
      <c r="BV186" s="103"/>
      <c r="BW186" s="103"/>
      <c r="BX186" s="103"/>
      <c r="BY186" s="103"/>
      <c r="BZ186" s="103"/>
      <c r="CA186" s="103"/>
      <c r="CB186" s="103"/>
      <c r="CC186" s="103"/>
      <c r="CD186" s="103"/>
      <c r="CE186" s="103"/>
      <c r="CF186" s="103"/>
      <c r="CG186" s="103"/>
      <c r="CH186" s="103"/>
      <c r="CI186" s="103"/>
      <c r="CJ186" s="103"/>
      <c r="CK186" s="103"/>
      <c r="CL186" s="103"/>
      <c r="CM186" s="103"/>
      <c r="CN186" s="103"/>
      <c r="CO186" s="103"/>
      <c r="CP186" s="103"/>
      <c r="CQ186" s="103"/>
      <c r="CR186" s="103"/>
      <c r="CS186" s="103"/>
      <c r="CT186" s="103"/>
      <c r="CU186" s="103"/>
      <c r="CV186" s="103"/>
      <c r="CW186" s="103"/>
    </row>
    <row r="187" spans="1:101" x14ac:dyDescent="0.2">
      <c r="A187" s="103"/>
      <c r="B187" s="103"/>
      <c r="D187" s="103"/>
      <c r="E187" s="124"/>
      <c r="F187" s="124"/>
      <c r="I187" s="103"/>
      <c r="J187" s="103"/>
      <c r="K187" s="103"/>
      <c r="L187" s="103"/>
      <c r="M187" s="103"/>
      <c r="N187" s="124"/>
      <c r="S187" s="129"/>
      <c r="Z187" s="129"/>
      <c r="AF187" s="129"/>
      <c r="AG187" s="129"/>
      <c r="AH187" s="129"/>
      <c r="AI187" s="129"/>
      <c r="AK187" s="129"/>
      <c r="AL187" s="129"/>
      <c r="AM187" s="129"/>
      <c r="AN187" s="129"/>
      <c r="AO187" s="129"/>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103"/>
      <c r="BR187" s="103"/>
      <c r="BS187" s="103"/>
      <c r="BT187" s="103"/>
      <c r="BU187" s="103"/>
      <c r="BV187" s="103"/>
      <c r="BW187" s="103"/>
      <c r="BX187" s="103"/>
      <c r="BY187" s="103"/>
      <c r="BZ187" s="103"/>
      <c r="CA187" s="103"/>
      <c r="CB187" s="103"/>
      <c r="CC187" s="103"/>
      <c r="CD187" s="103"/>
      <c r="CE187" s="103"/>
      <c r="CF187" s="103"/>
      <c r="CG187" s="103"/>
      <c r="CH187" s="103"/>
      <c r="CI187" s="103"/>
      <c r="CJ187" s="103"/>
      <c r="CK187" s="103"/>
      <c r="CL187" s="103"/>
      <c r="CM187" s="103"/>
      <c r="CN187" s="103"/>
      <c r="CO187" s="103"/>
      <c r="CP187" s="103"/>
      <c r="CQ187" s="103"/>
      <c r="CR187" s="103"/>
      <c r="CS187" s="103"/>
      <c r="CT187" s="103"/>
      <c r="CU187" s="103"/>
      <c r="CV187" s="103"/>
      <c r="CW187" s="103"/>
    </row>
    <row r="188" spans="1:101" x14ac:dyDescent="0.2">
      <c r="A188" s="103"/>
      <c r="B188" s="103"/>
      <c r="D188" s="103"/>
      <c r="E188" s="124"/>
      <c r="F188" s="124"/>
      <c r="I188" s="103"/>
      <c r="J188" s="103"/>
      <c r="K188" s="103"/>
      <c r="L188" s="103"/>
      <c r="M188" s="103"/>
      <c r="N188" s="124"/>
      <c r="S188" s="129"/>
      <c r="Z188" s="129"/>
      <c r="AF188" s="129"/>
      <c r="AG188" s="129"/>
      <c r="AH188" s="129"/>
      <c r="AI188" s="129"/>
      <c r="AK188" s="129"/>
      <c r="AL188" s="129"/>
      <c r="AM188" s="129"/>
      <c r="AN188" s="129"/>
      <c r="AO188" s="129"/>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103"/>
      <c r="BR188" s="103"/>
      <c r="BS188" s="103"/>
      <c r="BT188" s="103"/>
      <c r="BU188" s="103"/>
      <c r="BV188" s="103"/>
      <c r="BW188" s="103"/>
      <c r="BX188" s="103"/>
      <c r="BY188" s="103"/>
      <c r="BZ188" s="103"/>
      <c r="CA188" s="103"/>
      <c r="CB188" s="103"/>
      <c r="CC188" s="103"/>
      <c r="CD188" s="103"/>
      <c r="CE188" s="103"/>
      <c r="CF188" s="103"/>
      <c r="CG188" s="103"/>
      <c r="CH188" s="103"/>
      <c r="CI188" s="103"/>
      <c r="CJ188" s="103"/>
      <c r="CK188" s="103"/>
      <c r="CL188" s="103"/>
      <c r="CM188" s="103"/>
      <c r="CN188" s="103"/>
      <c r="CO188" s="103"/>
      <c r="CP188" s="103"/>
      <c r="CQ188" s="103"/>
      <c r="CR188" s="103"/>
      <c r="CS188" s="103"/>
      <c r="CT188" s="103"/>
      <c r="CU188" s="103"/>
      <c r="CV188" s="103"/>
      <c r="CW188" s="103"/>
    </row>
    <row r="189" spans="1:101" x14ac:dyDescent="0.2">
      <c r="A189" s="103"/>
      <c r="B189" s="103"/>
      <c r="D189" s="103"/>
      <c r="E189" s="124"/>
      <c r="F189" s="124"/>
      <c r="I189" s="103"/>
      <c r="J189" s="103"/>
      <c r="K189" s="103"/>
      <c r="L189" s="103"/>
      <c r="M189" s="103"/>
      <c r="N189" s="124"/>
      <c r="S189" s="129"/>
      <c r="Z189" s="129"/>
      <c r="AF189" s="129"/>
      <c r="AG189" s="129"/>
      <c r="AH189" s="129"/>
      <c r="AI189" s="129"/>
      <c r="AK189" s="129"/>
      <c r="AL189" s="129"/>
      <c r="AM189" s="129"/>
      <c r="AN189" s="129"/>
      <c r="AO189" s="129"/>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103"/>
      <c r="BR189" s="103"/>
      <c r="BS189" s="103"/>
      <c r="BT189" s="103"/>
      <c r="BU189" s="103"/>
      <c r="BV189" s="103"/>
      <c r="BW189" s="103"/>
      <c r="BX189" s="103"/>
      <c r="BY189" s="103"/>
      <c r="BZ189" s="103"/>
      <c r="CA189" s="103"/>
      <c r="CB189" s="103"/>
      <c r="CC189" s="103"/>
      <c r="CD189" s="103"/>
      <c r="CE189" s="103"/>
      <c r="CF189" s="103"/>
      <c r="CG189" s="103"/>
      <c r="CH189" s="103"/>
      <c r="CI189" s="103"/>
      <c r="CJ189" s="103"/>
      <c r="CK189" s="103"/>
      <c r="CL189" s="103"/>
      <c r="CM189" s="103"/>
      <c r="CN189" s="103"/>
      <c r="CO189" s="103"/>
      <c r="CP189" s="103"/>
      <c r="CQ189" s="103"/>
      <c r="CR189" s="103"/>
      <c r="CS189" s="103"/>
      <c r="CT189" s="103"/>
      <c r="CU189" s="103"/>
      <c r="CV189" s="103"/>
      <c r="CW189" s="103"/>
    </row>
    <row r="190" spans="1:101" x14ac:dyDescent="0.2">
      <c r="A190" s="103"/>
      <c r="B190" s="103"/>
      <c r="D190" s="103"/>
      <c r="E190" s="124"/>
      <c r="F190" s="124"/>
      <c r="I190" s="103"/>
      <c r="J190" s="103"/>
      <c r="K190" s="103"/>
      <c r="L190" s="103"/>
      <c r="M190" s="103"/>
      <c r="N190" s="124"/>
      <c r="S190" s="129"/>
      <c r="Z190" s="129"/>
      <c r="AF190" s="129"/>
      <c r="AG190" s="129"/>
      <c r="AH190" s="129"/>
      <c r="AI190" s="129"/>
      <c r="AK190" s="129"/>
      <c r="AL190" s="129"/>
      <c r="AM190" s="129"/>
      <c r="AN190" s="129"/>
      <c r="AO190" s="129"/>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103"/>
      <c r="CF190" s="103"/>
      <c r="CG190" s="103"/>
      <c r="CH190" s="103"/>
      <c r="CI190" s="103"/>
      <c r="CJ190" s="103"/>
      <c r="CK190" s="103"/>
      <c r="CL190" s="103"/>
      <c r="CM190" s="103"/>
      <c r="CN190" s="103"/>
      <c r="CO190" s="103"/>
      <c r="CP190" s="103"/>
      <c r="CQ190" s="103"/>
      <c r="CR190" s="103"/>
      <c r="CS190" s="103"/>
      <c r="CT190" s="103"/>
      <c r="CU190" s="103"/>
      <c r="CV190" s="103"/>
      <c r="CW190" s="103"/>
    </row>
    <row r="191" spans="1:101" x14ac:dyDescent="0.2">
      <c r="A191" s="103"/>
      <c r="B191" s="103"/>
      <c r="D191" s="103"/>
      <c r="E191" s="124"/>
      <c r="F191" s="124"/>
      <c r="I191" s="103"/>
      <c r="J191" s="103"/>
      <c r="K191" s="103"/>
      <c r="L191" s="103"/>
      <c r="M191" s="103"/>
      <c r="N191" s="124"/>
      <c r="S191" s="129"/>
      <c r="Z191" s="129"/>
      <c r="AF191" s="129"/>
      <c r="AG191" s="129"/>
      <c r="AH191" s="129"/>
      <c r="AI191" s="129"/>
      <c r="AK191" s="129"/>
      <c r="AL191" s="129"/>
      <c r="AM191" s="129"/>
      <c r="AN191" s="129"/>
      <c r="AO191" s="129"/>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103"/>
      <c r="BR191" s="103"/>
      <c r="BS191" s="103"/>
      <c r="BT191" s="103"/>
      <c r="BU191" s="103"/>
      <c r="BV191" s="103"/>
      <c r="BW191" s="103"/>
      <c r="BX191" s="103"/>
      <c r="BY191" s="103"/>
      <c r="BZ191" s="103"/>
      <c r="CA191" s="103"/>
      <c r="CB191" s="103"/>
      <c r="CC191" s="103"/>
      <c r="CD191" s="103"/>
      <c r="CE191" s="103"/>
      <c r="CF191" s="103"/>
      <c r="CG191" s="103"/>
      <c r="CH191" s="103"/>
      <c r="CI191" s="103"/>
      <c r="CJ191" s="103"/>
      <c r="CK191" s="103"/>
      <c r="CL191" s="103"/>
      <c r="CM191" s="103"/>
      <c r="CN191" s="103"/>
      <c r="CO191" s="103"/>
      <c r="CP191" s="103"/>
      <c r="CQ191" s="103"/>
      <c r="CR191" s="103"/>
      <c r="CS191" s="103"/>
      <c r="CT191" s="103"/>
      <c r="CU191" s="103"/>
      <c r="CV191" s="103"/>
      <c r="CW191" s="103"/>
    </row>
    <row r="192" spans="1:101" x14ac:dyDescent="0.2">
      <c r="A192" s="103"/>
      <c r="B192" s="103"/>
      <c r="D192" s="103"/>
      <c r="E192" s="124"/>
      <c r="F192" s="124"/>
      <c r="I192" s="103"/>
      <c r="J192" s="103"/>
      <c r="K192" s="103"/>
      <c r="L192" s="103"/>
      <c r="M192" s="103"/>
      <c r="N192" s="124"/>
      <c r="S192" s="129"/>
      <c r="Z192" s="129"/>
      <c r="AF192" s="129"/>
      <c r="AG192" s="129"/>
      <c r="AH192" s="129"/>
      <c r="AI192" s="129"/>
      <c r="AK192" s="129"/>
      <c r="AL192" s="129"/>
      <c r="AM192" s="129"/>
      <c r="AN192" s="129"/>
      <c r="AO192" s="129"/>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c r="CF192" s="103"/>
      <c r="CG192" s="103"/>
      <c r="CH192" s="103"/>
      <c r="CI192" s="103"/>
      <c r="CJ192" s="103"/>
      <c r="CK192" s="103"/>
      <c r="CL192" s="103"/>
      <c r="CM192" s="103"/>
      <c r="CN192" s="103"/>
      <c r="CO192" s="103"/>
      <c r="CP192" s="103"/>
      <c r="CQ192" s="103"/>
      <c r="CR192" s="103"/>
      <c r="CS192" s="103"/>
      <c r="CT192" s="103"/>
      <c r="CU192" s="103"/>
      <c r="CV192" s="103"/>
      <c r="CW192" s="103"/>
    </row>
    <row r="193" spans="1:101" x14ac:dyDescent="0.2">
      <c r="A193" s="103"/>
      <c r="B193" s="103"/>
      <c r="D193" s="103"/>
      <c r="E193" s="124"/>
      <c r="F193" s="124"/>
      <c r="I193" s="103"/>
      <c r="J193" s="103"/>
      <c r="K193" s="103"/>
      <c r="L193" s="103"/>
      <c r="M193" s="103"/>
      <c r="N193" s="124"/>
      <c r="S193" s="129"/>
      <c r="Z193" s="129"/>
      <c r="AF193" s="129"/>
      <c r="AG193" s="129"/>
      <c r="AH193" s="129"/>
      <c r="AI193" s="129"/>
      <c r="AK193" s="129"/>
      <c r="AL193" s="129"/>
      <c r="AM193" s="129"/>
      <c r="AN193" s="129"/>
      <c r="AO193" s="129"/>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103"/>
      <c r="BR193" s="103"/>
      <c r="BS193" s="103"/>
      <c r="BT193" s="103"/>
      <c r="BU193" s="103"/>
      <c r="BV193" s="103"/>
      <c r="BW193" s="103"/>
      <c r="BX193" s="103"/>
      <c r="BY193" s="103"/>
      <c r="BZ193" s="103"/>
      <c r="CA193" s="103"/>
      <c r="CB193" s="103"/>
      <c r="CC193" s="103"/>
      <c r="CD193" s="103"/>
      <c r="CE193" s="103"/>
      <c r="CF193" s="103"/>
      <c r="CG193" s="103"/>
      <c r="CH193" s="103"/>
      <c r="CI193" s="103"/>
      <c r="CJ193" s="103"/>
      <c r="CK193" s="103"/>
      <c r="CL193" s="103"/>
      <c r="CM193" s="103"/>
      <c r="CN193" s="103"/>
      <c r="CO193" s="103"/>
      <c r="CP193" s="103"/>
      <c r="CQ193" s="103"/>
      <c r="CR193" s="103"/>
      <c r="CS193" s="103"/>
      <c r="CT193" s="103"/>
      <c r="CU193" s="103"/>
      <c r="CV193" s="103"/>
      <c r="CW193" s="103"/>
    </row>
    <row r="194" spans="1:101" x14ac:dyDescent="0.2">
      <c r="A194" s="103"/>
      <c r="B194" s="103"/>
      <c r="D194" s="103"/>
      <c r="E194" s="124"/>
      <c r="F194" s="124"/>
      <c r="I194" s="103"/>
      <c r="J194" s="103"/>
      <c r="K194" s="103"/>
      <c r="L194" s="103"/>
      <c r="M194" s="103"/>
      <c r="N194" s="124"/>
      <c r="S194" s="129"/>
      <c r="Z194" s="129"/>
      <c r="AF194" s="129"/>
      <c r="AG194" s="129"/>
      <c r="AH194" s="129"/>
      <c r="AI194" s="129"/>
      <c r="AK194" s="129"/>
      <c r="AL194" s="129"/>
      <c r="AM194" s="129"/>
      <c r="AN194" s="129"/>
      <c r="AO194" s="129"/>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103"/>
      <c r="BR194" s="103"/>
      <c r="BS194" s="103"/>
      <c r="BT194" s="103"/>
      <c r="BU194" s="103"/>
      <c r="BV194" s="103"/>
      <c r="BW194" s="103"/>
      <c r="BX194" s="103"/>
      <c r="BY194" s="103"/>
      <c r="BZ194" s="103"/>
      <c r="CA194" s="103"/>
      <c r="CB194" s="103"/>
      <c r="CC194" s="103"/>
      <c r="CD194" s="103"/>
      <c r="CE194" s="103"/>
      <c r="CF194" s="103"/>
      <c r="CG194" s="103"/>
      <c r="CH194" s="103"/>
      <c r="CI194" s="103"/>
      <c r="CJ194" s="103"/>
      <c r="CK194" s="103"/>
      <c r="CL194" s="103"/>
      <c r="CM194" s="103"/>
      <c r="CN194" s="103"/>
      <c r="CO194" s="103"/>
      <c r="CP194" s="103"/>
      <c r="CQ194" s="103"/>
      <c r="CR194" s="103"/>
      <c r="CS194" s="103"/>
      <c r="CT194" s="103"/>
      <c r="CU194" s="103"/>
      <c r="CV194" s="103"/>
      <c r="CW194" s="103"/>
    </row>
    <row r="195" spans="1:101" x14ac:dyDescent="0.2">
      <c r="A195" s="103"/>
      <c r="B195" s="103"/>
      <c r="D195" s="103"/>
      <c r="E195" s="124"/>
      <c r="F195" s="124"/>
      <c r="I195" s="103"/>
      <c r="J195" s="103"/>
      <c r="K195" s="103"/>
      <c r="L195" s="103"/>
      <c r="M195" s="103"/>
      <c r="N195" s="124"/>
      <c r="S195" s="129"/>
      <c r="Z195" s="129"/>
      <c r="AF195" s="129"/>
      <c r="AG195" s="129"/>
      <c r="AH195" s="129"/>
      <c r="AI195" s="129"/>
      <c r="AK195" s="129"/>
      <c r="AL195" s="129"/>
      <c r="AM195" s="129"/>
      <c r="AN195" s="129"/>
      <c r="AO195" s="129"/>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103"/>
      <c r="BR195" s="103"/>
      <c r="BS195" s="103"/>
      <c r="BT195" s="103"/>
      <c r="BU195" s="103"/>
      <c r="BV195" s="103"/>
      <c r="BW195" s="103"/>
      <c r="BX195" s="103"/>
      <c r="BY195" s="103"/>
      <c r="BZ195" s="103"/>
      <c r="CA195" s="103"/>
      <c r="CB195" s="103"/>
      <c r="CC195" s="103"/>
      <c r="CD195" s="103"/>
      <c r="CE195" s="103"/>
      <c r="CF195" s="103"/>
      <c r="CG195" s="103"/>
      <c r="CH195" s="103"/>
      <c r="CI195" s="103"/>
      <c r="CJ195" s="103"/>
      <c r="CK195" s="103"/>
      <c r="CL195" s="103"/>
      <c r="CM195" s="103"/>
      <c r="CN195" s="103"/>
      <c r="CO195" s="103"/>
      <c r="CP195" s="103"/>
      <c r="CQ195" s="103"/>
      <c r="CR195" s="103"/>
      <c r="CS195" s="103"/>
      <c r="CT195" s="103"/>
      <c r="CU195" s="103"/>
      <c r="CV195" s="103"/>
      <c r="CW195" s="103"/>
    </row>
    <row r="196" spans="1:101" x14ac:dyDescent="0.2">
      <c r="A196" s="103"/>
      <c r="B196" s="103"/>
      <c r="D196" s="103"/>
      <c r="E196" s="124"/>
      <c r="F196" s="124"/>
      <c r="I196" s="103"/>
      <c r="J196" s="103"/>
      <c r="K196" s="103"/>
      <c r="L196" s="103"/>
      <c r="M196" s="103"/>
      <c r="N196" s="124"/>
      <c r="S196" s="129"/>
      <c r="Z196" s="129"/>
      <c r="AF196" s="129"/>
      <c r="AG196" s="129"/>
      <c r="AH196" s="129"/>
      <c r="AI196" s="129"/>
      <c r="AK196" s="129"/>
      <c r="AL196" s="129"/>
      <c r="AM196" s="129"/>
      <c r="AN196" s="129"/>
      <c r="AO196" s="129"/>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103"/>
      <c r="BR196" s="103"/>
      <c r="BS196" s="103"/>
      <c r="BT196" s="103"/>
      <c r="BU196" s="103"/>
      <c r="BV196" s="103"/>
      <c r="BW196" s="103"/>
      <c r="BX196" s="103"/>
      <c r="BY196" s="103"/>
      <c r="BZ196" s="103"/>
      <c r="CA196" s="103"/>
      <c r="CB196" s="103"/>
      <c r="CC196" s="103"/>
      <c r="CD196" s="103"/>
      <c r="CE196" s="103"/>
      <c r="CF196" s="103"/>
      <c r="CG196" s="103"/>
      <c r="CH196" s="103"/>
      <c r="CI196" s="103"/>
      <c r="CJ196" s="103"/>
      <c r="CK196" s="103"/>
      <c r="CL196" s="103"/>
      <c r="CM196" s="103"/>
      <c r="CN196" s="103"/>
      <c r="CO196" s="103"/>
      <c r="CP196" s="103"/>
      <c r="CQ196" s="103"/>
      <c r="CR196" s="103"/>
      <c r="CS196" s="103"/>
      <c r="CT196" s="103"/>
      <c r="CU196" s="103"/>
      <c r="CV196" s="103"/>
      <c r="CW196" s="103"/>
    </row>
    <row r="197" spans="1:101" x14ac:dyDescent="0.2">
      <c r="A197" s="103"/>
      <c r="B197" s="103"/>
      <c r="D197" s="103"/>
      <c r="E197" s="124"/>
      <c r="F197" s="124"/>
      <c r="I197" s="103"/>
      <c r="J197" s="103"/>
      <c r="K197" s="103"/>
      <c r="L197" s="103"/>
      <c r="M197" s="103"/>
      <c r="N197" s="124"/>
      <c r="S197" s="129"/>
      <c r="Z197" s="129"/>
      <c r="AF197" s="129"/>
      <c r="AG197" s="129"/>
      <c r="AH197" s="129"/>
      <c r="AI197" s="129"/>
      <c r="AK197" s="129"/>
      <c r="AL197" s="129"/>
      <c r="AM197" s="129"/>
      <c r="AN197" s="129"/>
      <c r="AO197" s="129"/>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c r="BX197" s="103"/>
      <c r="BY197" s="103"/>
      <c r="BZ197" s="103"/>
      <c r="CA197" s="103"/>
      <c r="CB197" s="103"/>
      <c r="CC197" s="103"/>
      <c r="CD197" s="103"/>
      <c r="CE197" s="103"/>
      <c r="CF197" s="103"/>
      <c r="CG197" s="103"/>
      <c r="CH197" s="103"/>
      <c r="CI197" s="103"/>
      <c r="CJ197" s="103"/>
      <c r="CK197" s="103"/>
      <c r="CL197" s="103"/>
      <c r="CM197" s="103"/>
      <c r="CN197" s="103"/>
      <c r="CO197" s="103"/>
      <c r="CP197" s="103"/>
      <c r="CQ197" s="103"/>
      <c r="CR197" s="103"/>
      <c r="CS197" s="103"/>
      <c r="CT197" s="103"/>
      <c r="CU197" s="103"/>
      <c r="CV197" s="103"/>
      <c r="CW197" s="103"/>
    </row>
    <row r="198" spans="1:101" x14ac:dyDescent="0.2">
      <c r="A198" s="103"/>
      <c r="B198" s="103"/>
      <c r="D198" s="103"/>
      <c r="E198" s="124"/>
      <c r="F198" s="124"/>
      <c r="I198" s="103"/>
      <c r="J198" s="103"/>
      <c r="K198" s="103"/>
      <c r="L198" s="103"/>
      <c r="M198" s="103"/>
      <c r="N198" s="124"/>
      <c r="S198" s="129"/>
      <c r="Z198" s="129"/>
      <c r="AF198" s="129"/>
      <c r="AG198" s="129"/>
      <c r="AH198" s="129"/>
      <c r="AI198" s="129"/>
      <c r="AK198" s="129"/>
      <c r="AL198" s="129"/>
      <c r="AM198" s="129"/>
      <c r="AN198" s="129"/>
      <c r="AO198" s="129"/>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103"/>
      <c r="CF198" s="103"/>
      <c r="CG198" s="103"/>
      <c r="CH198" s="103"/>
      <c r="CI198" s="103"/>
      <c r="CJ198" s="103"/>
      <c r="CK198" s="103"/>
      <c r="CL198" s="103"/>
      <c r="CM198" s="103"/>
      <c r="CN198" s="103"/>
      <c r="CO198" s="103"/>
      <c r="CP198" s="103"/>
      <c r="CQ198" s="103"/>
      <c r="CR198" s="103"/>
      <c r="CS198" s="103"/>
      <c r="CT198" s="103"/>
      <c r="CU198" s="103"/>
      <c r="CV198" s="103"/>
      <c r="CW198" s="103"/>
    </row>
    <row r="199" spans="1:101" x14ac:dyDescent="0.2">
      <c r="A199" s="103"/>
      <c r="B199" s="103"/>
      <c r="D199" s="103"/>
      <c r="E199" s="124"/>
      <c r="F199" s="124"/>
      <c r="I199" s="103"/>
      <c r="J199" s="103"/>
      <c r="K199" s="103"/>
      <c r="L199" s="103"/>
      <c r="M199" s="103"/>
      <c r="N199" s="124"/>
      <c r="S199" s="129"/>
      <c r="Z199" s="129"/>
      <c r="AF199" s="129"/>
      <c r="AG199" s="129"/>
      <c r="AH199" s="129"/>
      <c r="AI199" s="129"/>
      <c r="AK199" s="129"/>
      <c r="AL199" s="129"/>
      <c r="AM199" s="129"/>
      <c r="AN199" s="129"/>
      <c r="AO199" s="129"/>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103"/>
      <c r="BR199" s="103"/>
      <c r="BS199" s="103"/>
      <c r="BT199" s="103"/>
      <c r="BU199" s="103"/>
      <c r="BV199" s="103"/>
      <c r="BW199" s="103"/>
      <c r="BX199" s="103"/>
      <c r="BY199" s="103"/>
      <c r="BZ199" s="103"/>
      <c r="CA199" s="103"/>
      <c r="CB199" s="103"/>
      <c r="CC199" s="103"/>
      <c r="CD199" s="103"/>
      <c r="CE199" s="103"/>
      <c r="CF199" s="103"/>
      <c r="CG199" s="103"/>
      <c r="CH199" s="103"/>
      <c r="CI199" s="103"/>
      <c r="CJ199" s="103"/>
      <c r="CK199" s="103"/>
      <c r="CL199" s="103"/>
      <c r="CM199" s="103"/>
      <c r="CN199" s="103"/>
      <c r="CO199" s="103"/>
      <c r="CP199" s="103"/>
      <c r="CQ199" s="103"/>
      <c r="CR199" s="103"/>
      <c r="CS199" s="103"/>
      <c r="CT199" s="103"/>
      <c r="CU199" s="103"/>
      <c r="CV199" s="103"/>
      <c r="CW199" s="103"/>
    </row>
    <row r="200" spans="1:101" x14ac:dyDescent="0.2">
      <c r="A200" s="103"/>
      <c r="B200" s="103"/>
      <c r="D200" s="103"/>
      <c r="E200" s="124"/>
      <c r="F200" s="124"/>
      <c r="I200" s="103"/>
      <c r="J200" s="103"/>
      <c r="K200" s="103"/>
      <c r="L200" s="103"/>
      <c r="M200" s="103"/>
      <c r="N200" s="124"/>
      <c r="S200" s="129"/>
      <c r="Z200" s="129"/>
      <c r="AF200" s="129"/>
      <c r="AG200" s="129"/>
      <c r="AH200" s="129"/>
      <c r="AI200" s="129"/>
      <c r="AK200" s="129"/>
      <c r="AL200" s="129"/>
      <c r="AM200" s="129"/>
      <c r="AN200" s="129"/>
      <c r="AO200" s="129"/>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03"/>
      <c r="BR200" s="103"/>
      <c r="BS200" s="103"/>
      <c r="BT200" s="103"/>
      <c r="BU200" s="103"/>
      <c r="BV200" s="103"/>
      <c r="BW200" s="103"/>
      <c r="BX200" s="103"/>
      <c r="BY200" s="103"/>
      <c r="BZ200" s="103"/>
      <c r="CA200" s="103"/>
      <c r="CB200" s="103"/>
      <c r="CC200" s="103"/>
      <c r="CD200" s="103"/>
      <c r="CE200" s="103"/>
      <c r="CF200" s="103"/>
      <c r="CG200" s="103"/>
      <c r="CH200" s="103"/>
      <c r="CI200" s="103"/>
      <c r="CJ200" s="103"/>
      <c r="CK200" s="103"/>
      <c r="CL200" s="103"/>
      <c r="CM200" s="103"/>
      <c r="CN200" s="103"/>
      <c r="CO200" s="103"/>
      <c r="CP200" s="103"/>
      <c r="CQ200" s="103"/>
      <c r="CR200" s="103"/>
      <c r="CS200" s="103"/>
      <c r="CT200" s="103"/>
      <c r="CU200" s="103"/>
      <c r="CV200" s="103"/>
      <c r="CW200" s="103"/>
    </row>
    <row r="201" spans="1:101" x14ac:dyDescent="0.2">
      <c r="A201" s="103"/>
      <c r="B201" s="103"/>
      <c r="D201" s="103"/>
      <c r="E201" s="124"/>
      <c r="F201" s="124"/>
      <c r="I201" s="103"/>
      <c r="J201" s="103"/>
      <c r="K201" s="103"/>
      <c r="L201" s="103"/>
      <c r="M201" s="103"/>
      <c r="N201" s="124"/>
      <c r="S201" s="129"/>
      <c r="Z201" s="129"/>
      <c r="AF201" s="129"/>
      <c r="AG201" s="129"/>
      <c r="AH201" s="129"/>
      <c r="AI201" s="129"/>
      <c r="AK201" s="129"/>
      <c r="AL201" s="129"/>
      <c r="AM201" s="129"/>
      <c r="AN201" s="129"/>
      <c r="AO201" s="129"/>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03"/>
      <c r="BR201" s="103"/>
      <c r="BS201" s="103"/>
      <c r="BT201" s="103"/>
      <c r="BU201" s="103"/>
      <c r="BV201" s="103"/>
      <c r="BW201" s="103"/>
      <c r="BX201" s="103"/>
      <c r="BY201" s="103"/>
      <c r="BZ201" s="103"/>
      <c r="CA201" s="103"/>
      <c r="CB201" s="103"/>
      <c r="CC201" s="103"/>
      <c r="CD201" s="103"/>
      <c r="CE201" s="103"/>
      <c r="CF201" s="103"/>
      <c r="CG201" s="103"/>
      <c r="CH201" s="103"/>
      <c r="CI201" s="103"/>
      <c r="CJ201" s="103"/>
      <c r="CK201" s="103"/>
      <c r="CL201" s="103"/>
      <c r="CM201" s="103"/>
      <c r="CN201" s="103"/>
      <c r="CO201" s="103"/>
      <c r="CP201" s="103"/>
      <c r="CQ201" s="103"/>
      <c r="CR201" s="103"/>
      <c r="CS201" s="103"/>
      <c r="CT201" s="103"/>
      <c r="CU201" s="103"/>
      <c r="CV201" s="103"/>
      <c r="CW201" s="103"/>
    </row>
    <row r="202" spans="1:101" x14ac:dyDescent="0.2">
      <c r="A202" s="103"/>
      <c r="B202" s="103"/>
      <c r="D202" s="103"/>
      <c r="E202" s="124"/>
      <c r="F202" s="124"/>
      <c r="I202" s="103"/>
      <c r="J202" s="103"/>
      <c r="K202" s="103"/>
      <c r="L202" s="103"/>
      <c r="M202" s="103"/>
      <c r="N202" s="124"/>
      <c r="S202" s="129"/>
      <c r="Z202" s="129"/>
      <c r="AF202" s="129"/>
      <c r="AG202" s="129"/>
      <c r="AH202" s="129"/>
      <c r="AI202" s="129"/>
      <c r="AK202" s="129"/>
      <c r="AL202" s="129"/>
      <c r="AM202" s="129"/>
      <c r="AN202" s="129"/>
      <c r="AO202" s="129"/>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103"/>
      <c r="BR202" s="103"/>
      <c r="BS202" s="103"/>
      <c r="BT202" s="103"/>
      <c r="BU202" s="103"/>
      <c r="BV202" s="103"/>
      <c r="BW202" s="103"/>
      <c r="BX202" s="103"/>
      <c r="BY202" s="103"/>
      <c r="BZ202" s="103"/>
      <c r="CA202" s="103"/>
      <c r="CB202" s="103"/>
      <c r="CC202" s="103"/>
      <c r="CD202" s="103"/>
      <c r="CE202" s="103"/>
      <c r="CF202" s="103"/>
      <c r="CG202" s="103"/>
      <c r="CH202" s="103"/>
      <c r="CI202" s="103"/>
      <c r="CJ202" s="103"/>
      <c r="CK202" s="103"/>
      <c r="CL202" s="103"/>
      <c r="CM202" s="103"/>
      <c r="CN202" s="103"/>
      <c r="CO202" s="103"/>
      <c r="CP202" s="103"/>
      <c r="CQ202" s="103"/>
      <c r="CR202" s="103"/>
      <c r="CS202" s="103"/>
      <c r="CT202" s="103"/>
      <c r="CU202" s="103"/>
      <c r="CV202" s="103"/>
      <c r="CW202" s="103"/>
    </row>
    <row r="203" spans="1:101" x14ac:dyDescent="0.2">
      <c r="A203" s="103"/>
      <c r="B203" s="103"/>
      <c r="D203" s="103"/>
      <c r="E203" s="124"/>
      <c r="F203" s="124"/>
      <c r="I203" s="103"/>
      <c r="J203" s="103"/>
      <c r="K203" s="103"/>
      <c r="L203" s="103"/>
      <c r="M203" s="103"/>
      <c r="N203" s="124"/>
      <c r="S203" s="129"/>
      <c r="Z203" s="129"/>
      <c r="AF203" s="129"/>
      <c r="AG203" s="129"/>
      <c r="AH203" s="129"/>
      <c r="AI203" s="129"/>
      <c r="AK203" s="129"/>
      <c r="AL203" s="129"/>
      <c r="AM203" s="129"/>
      <c r="AN203" s="129"/>
      <c r="AO203" s="129"/>
      <c r="AR203" s="103"/>
      <c r="AS203" s="103"/>
      <c r="AT203" s="103"/>
      <c r="AU203" s="103"/>
      <c r="AV203" s="103"/>
      <c r="AW203" s="103"/>
      <c r="AX203" s="103"/>
      <c r="AY203" s="103"/>
      <c r="AZ203" s="103"/>
      <c r="BA203" s="103"/>
      <c r="BB203" s="103"/>
      <c r="BC203" s="103"/>
      <c r="BD203" s="103"/>
      <c r="BE203" s="103"/>
      <c r="BF203" s="103"/>
      <c r="BG203" s="103"/>
      <c r="BH203" s="103"/>
      <c r="BI203" s="103"/>
      <c r="BJ203" s="103"/>
      <c r="BK203" s="103"/>
      <c r="BL203" s="103"/>
      <c r="BM203" s="103"/>
      <c r="BN203" s="103"/>
      <c r="BO203" s="103"/>
      <c r="BP203" s="103"/>
      <c r="BQ203" s="103"/>
      <c r="BR203" s="103"/>
      <c r="BS203" s="103"/>
      <c r="BT203" s="103"/>
      <c r="BU203" s="103"/>
      <c r="BV203" s="103"/>
      <c r="BW203" s="103"/>
      <c r="BX203" s="103"/>
      <c r="BY203" s="103"/>
      <c r="BZ203" s="103"/>
      <c r="CA203" s="103"/>
      <c r="CB203" s="103"/>
      <c r="CC203" s="103"/>
      <c r="CD203" s="103"/>
      <c r="CE203" s="103"/>
      <c r="CF203" s="103"/>
      <c r="CG203" s="103"/>
      <c r="CH203" s="103"/>
      <c r="CI203" s="103"/>
      <c r="CJ203" s="103"/>
      <c r="CK203" s="103"/>
      <c r="CL203" s="103"/>
      <c r="CM203" s="103"/>
      <c r="CN203" s="103"/>
      <c r="CO203" s="103"/>
      <c r="CP203" s="103"/>
      <c r="CQ203" s="103"/>
      <c r="CR203" s="103"/>
      <c r="CS203" s="103"/>
      <c r="CT203" s="103"/>
      <c r="CU203" s="103"/>
      <c r="CV203" s="103"/>
      <c r="CW203" s="103"/>
    </row>
    <row r="204" spans="1:101" x14ac:dyDescent="0.2">
      <c r="A204" s="103"/>
      <c r="B204" s="103"/>
      <c r="D204" s="103"/>
      <c r="E204" s="124"/>
      <c r="F204" s="124"/>
      <c r="I204" s="103"/>
      <c r="J204" s="103"/>
      <c r="K204" s="103"/>
      <c r="L204" s="103"/>
      <c r="M204" s="103"/>
      <c r="N204" s="124"/>
      <c r="S204" s="129"/>
      <c r="Z204" s="129"/>
      <c r="AF204" s="129"/>
      <c r="AG204" s="129"/>
      <c r="AH204" s="129"/>
      <c r="AI204" s="129"/>
      <c r="AK204" s="129"/>
      <c r="AL204" s="129"/>
      <c r="AM204" s="129"/>
      <c r="AN204" s="129"/>
      <c r="AO204" s="129"/>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c r="CF204" s="103"/>
      <c r="CG204" s="103"/>
      <c r="CH204" s="103"/>
      <c r="CI204" s="103"/>
      <c r="CJ204" s="103"/>
      <c r="CK204" s="103"/>
      <c r="CL204" s="103"/>
      <c r="CM204" s="103"/>
      <c r="CN204" s="103"/>
      <c r="CO204" s="103"/>
      <c r="CP204" s="103"/>
      <c r="CQ204" s="103"/>
      <c r="CR204" s="103"/>
      <c r="CS204" s="103"/>
      <c r="CT204" s="103"/>
      <c r="CU204" s="103"/>
      <c r="CV204" s="103"/>
      <c r="CW204" s="103"/>
    </row>
    <row r="205" spans="1:101" x14ac:dyDescent="0.2">
      <c r="A205" s="103"/>
      <c r="B205" s="103"/>
      <c r="D205" s="103"/>
      <c r="E205" s="124"/>
      <c r="F205" s="124"/>
      <c r="I205" s="103"/>
      <c r="J205" s="103"/>
      <c r="K205" s="103"/>
      <c r="L205" s="103"/>
      <c r="M205" s="103"/>
      <c r="N205" s="124"/>
      <c r="S205" s="129"/>
      <c r="Z205" s="129"/>
      <c r="AF205" s="129"/>
      <c r="AG205" s="129"/>
      <c r="AH205" s="129"/>
      <c r="AI205" s="129"/>
      <c r="AK205" s="129"/>
      <c r="AL205" s="129"/>
      <c r="AM205" s="129"/>
      <c r="AN205" s="129"/>
      <c r="AO205" s="129"/>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c r="CF205" s="103"/>
      <c r="CG205" s="103"/>
      <c r="CH205" s="103"/>
      <c r="CI205" s="103"/>
      <c r="CJ205" s="103"/>
      <c r="CK205" s="103"/>
      <c r="CL205" s="103"/>
      <c r="CM205" s="103"/>
      <c r="CN205" s="103"/>
      <c r="CO205" s="103"/>
      <c r="CP205" s="103"/>
      <c r="CQ205" s="103"/>
      <c r="CR205" s="103"/>
      <c r="CS205" s="103"/>
      <c r="CT205" s="103"/>
      <c r="CU205" s="103"/>
      <c r="CV205" s="103"/>
      <c r="CW205" s="103"/>
    </row>
    <row r="206" spans="1:101" x14ac:dyDescent="0.2">
      <c r="A206" s="103"/>
      <c r="B206" s="103"/>
      <c r="D206" s="103"/>
      <c r="E206" s="124"/>
      <c r="F206" s="124"/>
      <c r="I206" s="103"/>
      <c r="J206" s="103"/>
      <c r="K206" s="103"/>
      <c r="L206" s="103"/>
      <c r="M206" s="103"/>
      <c r="N206" s="124"/>
      <c r="S206" s="129"/>
      <c r="Z206" s="129"/>
      <c r="AF206" s="129"/>
      <c r="AG206" s="129"/>
      <c r="AH206" s="129"/>
      <c r="AI206" s="129"/>
      <c r="AK206" s="129"/>
      <c r="AL206" s="129"/>
      <c r="AM206" s="129"/>
      <c r="AN206" s="129"/>
      <c r="AO206" s="129"/>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c r="CF206" s="103"/>
      <c r="CG206" s="103"/>
      <c r="CH206" s="103"/>
      <c r="CI206" s="103"/>
      <c r="CJ206" s="103"/>
      <c r="CK206" s="103"/>
      <c r="CL206" s="103"/>
      <c r="CM206" s="103"/>
      <c r="CN206" s="103"/>
      <c r="CO206" s="103"/>
      <c r="CP206" s="103"/>
      <c r="CQ206" s="103"/>
      <c r="CR206" s="103"/>
      <c r="CS206" s="103"/>
      <c r="CT206" s="103"/>
      <c r="CU206" s="103"/>
      <c r="CV206" s="103"/>
      <c r="CW206" s="103"/>
    </row>
    <row r="207" spans="1:101" x14ac:dyDescent="0.2">
      <c r="A207" s="103"/>
      <c r="B207" s="103"/>
      <c r="D207" s="103"/>
      <c r="E207" s="124"/>
      <c r="F207" s="124"/>
      <c r="I207" s="103"/>
      <c r="J207" s="103"/>
      <c r="K207" s="103"/>
      <c r="L207" s="103"/>
      <c r="M207" s="103"/>
      <c r="N207" s="124"/>
      <c r="S207" s="129"/>
      <c r="Z207" s="129"/>
      <c r="AF207" s="129"/>
      <c r="AG207" s="129"/>
      <c r="AH207" s="129"/>
      <c r="AI207" s="129"/>
      <c r="AK207" s="129"/>
      <c r="AL207" s="129"/>
      <c r="AM207" s="129"/>
      <c r="AN207" s="129"/>
      <c r="AO207" s="129"/>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c r="CF207" s="103"/>
      <c r="CG207" s="103"/>
      <c r="CH207" s="103"/>
      <c r="CI207" s="103"/>
      <c r="CJ207" s="103"/>
      <c r="CK207" s="103"/>
      <c r="CL207" s="103"/>
      <c r="CM207" s="103"/>
      <c r="CN207" s="103"/>
      <c r="CO207" s="103"/>
      <c r="CP207" s="103"/>
      <c r="CQ207" s="103"/>
      <c r="CR207" s="103"/>
      <c r="CS207" s="103"/>
      <c r="CT207" s="103"/>
      <c r="CU207" s="103"/>
      <c r="CV207" s="103"/>
      <c r="CW207" s="103"/>
    </row>
    <row r="208" spans="1:101" x14ac:dyDescent="0.2">
      <c r="A208" s="103"/>
      <c r="B208" s="103"/>
      <c r="D208" s="103"/>
      <c r="E208" s="124"/>
      <c r="F208" s="124"/>
      <c r="I208" s="103"/>
      <c r="J208" s="103"/>
      <c r="K208" s="103"/>
      <c r="L208" s="103"/>
      <c r="M208" s="103"/>
      <c r="N208" s="124"/>
      <c r="S208" s="129"/>
      <c r="Z208" s="129"/>
      <c r="AF208" s="129"/>
      <c r="AG208" s="129"/>
      <c r="AH208" s="129"/>
      <c r="AI208" s="129"/>
      <c r="AK208" s="129"/>
      <c r="AL208" s="129"/>
      <c r="AM208" s="129"/>
      <c r="AN208" s="129"/>
      <c r="AO208" s="129"/>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c r="CF208" s="103"/>
      <c r="CG208" s="103"/>
      <c r="CH208" s="103"/>
      <c r="CI208" s="103"/>
      <c r="CJ208" s="103"/>
      <c r="CK208" s="103"/>
      <c r="CL208" s="103"/>
      <c r="CM208" s="103"/>
      <c r="CN208" s="103"/>
      <c r="CO208" s="103"/>
      <c r="CP208" s="103"/>
      <c r="CQ208" s="103"/>
      <c r="CR208" s="103"/>
      <c r="CS208" s="103"/>
      <c r="CT208" s="103"/>
      <c r="CU208" s="103"/>
      <c r="CV208" s="103"/>
      <c r="CW208" s="103"/>
    </row>
    <row r="209" spans="1:101" x14ac:dyDescent="0.2">
      <c r="A209" s="103"/>
      <c r="B209" s="103"/>
      <c r="D209" s="103"/>
      <c r="E209" s="124"/>
      <c r="F209" s="124"/>
      <c r="I209" s="103"/>
      <c r="J209" s="103"/>
      <c r="K209" s="103"/>
      <c r="L209" s="103"/>
      <c r="M209" s="103"/>
      <c r="N209" s="124"/>
      <c r="S209" s="129"/>
      <c r="Z209" s="129"/>
      <c r="AF209" s="129"/>
      <c r="AG209" s="129"/>
      <c r="AH209" s="129"/>
      <c r="AI209" s="129"/>
      <c r="AK209" s="129"/>
      <c r="AL209" s="129"/>
      <c r="AM209" s="129"/>
      <c r="AN209" s="129"/>
      <c r="AO209" s="129"/>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c r="CF209" s="103"/>
      <c r="CG209" s="103"/>
      <c r="CH209" s="103"/>
      <c r="CI209" s="103"/>
      <c r="CJ209" s="103"/>
      <c r="CK209" s="103"/>
      <c r="CL209" s="103"/>
      <c r="CM209" s="103"/>
      <c r="CN209" s="103"/>
      <c r="CO209" s="103"/>
      <c r="CP209" s="103"/>
      <c r="CQ209" s="103"/>
      <c r="CR209" s="103"/>
      <c r="CS209" s="103"/>
      <c r="CT209" s="103"/>
      <c r="CU209" s="103"/>
      <c r="CV209" s="103"/>
      <c r="CW209" s="103"/>
    </row>
    <row r="210" spans="1:101" x14ac:dyDescent="0.2">
      <c r="A210" s="103"/>
      <c r="B210" s="103"/>
      <c r="D210" s="103"/>
      <c r="E210" s="124"/>
      <c r="F210" s="124"/>
      <c r="I210" s="103"/>
      <c r="J210" s="103"/>
      <c r="K210" s="103"/>
      <c r="L210" s="103"/>
      <c r="M210" s="103"/>
      <c r="N210" s="124"/>
      <c r="S210" s="129"/>
      <c r="Z210" s="129"/>
      <c r="AF210" s="129"/>
      <c r="AG210" s="129"/>
      <c r="AH210" s="129"/>
      <c r="AI210" s="129"/>
      <c r="AK210" s="129"/>
      <c r="AL210" s="129"/>
      <c r="AM210" s="129"/>
      <c r="AN210" s="129"/>
      <c r="AO210" s="129"/>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c r="CF210" s="103"/>
      <c r="CG210" s="103"/>
      <c r="CH210" s="103"/>
      <c r="CI210" s="103"/>
      <c r="CJ210" s="103"/>
      <c r="CK210" s="103"/>
      <c r="CL210" s="103"/>
      <c r="CM210" s="103"/>
      <c r="CN210" s="103"/>
      <c r="CO210" s="103"/>
      <c r="CP210" s="103"/>
      <c r="CQ210" s="103"/>
      <c r="CR210" s="103"/>
      <c r="CS210" s="103"/>
      <c r="CT210" s="103"/>
      <c r="CU210" s="103"/>
      <c r="CV210" s="103"/>
      <c r="CW210" s="103"/>
    </row>
    <row r="211" spans="1:101" x14ac:dyDescent="0.2">
      <c r="A211" s="103"/>
      <c r="B211" s="103"/>
      <c r="D211" s="103"/>
      <c r="E211" s="124"/>
      <c r="F211" s="124"/>
      <c r="I211" s="103"/>
      <c r="J211" s="103"/>
      <c r="K211" s="103"/>
      <c r="L211" s="103"/>
      <c r="M211" s="103"/>
      <c r="N211" s="124"/>
      <c r="S211" s="129"/>
      <c r="Z211" s="129"/>
      <c r="AF211" s="129"/>
      <c r="AG211" s="129"/>
      <c r="AH211" s="129"/>
      <c r="AI211" s="129"/>
      <c r="AK211" s="129"/>
      <c r="AL211" s="129"/>
      <c r="AM211" s="129"/>
      <c r="AN211" s="129"/>
      <c r="AO211" s="129"/>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c r="CF211" s="103"/>
      <c r="CG211" s="103"/>
      <c r="CH211" s="103"/>
      <c r="CI211" s="103"/>
      <c r="CJ211" s="103"/>
      <c r="CK211" s="103"/>
      <c r="CL211" s="103"/>
      <c r="CM211" s="103"/>
      <c r="CN211" s="103"/>
      <c r="CO211" s="103"/>
      <c r="CP211" s="103"/>
      <c r="CQ211" s="103"/>
      <c r="CR211" s="103"/>
      <c r="CS211" s="103"/>
      <c r="CT211" s="103"/>
      <c r="CU211" s="103"/>
      <c r="CV211" s="103"/>
      <c r="CW211" s="103"/>
    </row>
    <row r="212" spans="1:101" x14ac:dyDescent="0.2">
      <c r="A212" s="103"/>
      <c r="B212" s="103"/>
      <c r="D212" s="103"/>
      <c r="E212" s="124"/>
      <c r="F212" s="124"/>
      <c r="I212" s="103"/>
      <c r="J212" s="103"/>
      <c r="K212" s="103"/>
      <c r="L212" s="103"/>
      <c r="M212" s="103"/>
      <c r="N212" s="124"/>
      <c r="S212" s="129"/>
      <c r="Z212" s="129"/>
      <c r="AF212" s="129"/>
      <c r="AG212" s="129"/>
      <c r="AH212" s="129"/>
      <c r="AI212" s="129"/>
      <c r="AK212" s="129"/>
      <c r="AL212" s="129"/>
      <c r="AM212" s="129"/>
      <c r="AN212" s="129"/>
      <c r="AO212" s="129"/>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c r="BX212" s="103"/>
      <c r="BY212" s="103"/>
      <c r="BZ212" s="103"/>
      <c r="CA212" s="103"/>
      <c r="CB212" s="103"/>
      <c r="CC212" s="103"/>
      <c r="CD212" s="103"/>
      <c r="CE212" s="103"/>
      <c r="CF212" s="103"/>
      <c r="CG212" s="103"/>
      <c r="CH212" s="103"/>
      <c r="CI212" s="103"/>
      <c r="CJ212" s="103"/>
      <c r="CK212" s="103"/>
      <c r="CL212" s="103"/>
      <c r="CM212" s="103"/>
      <c r="CN212" s="103"/>
      <c r="CO212" s="103"/>
      <c r="CP212" s="103"/>
      <c r="CQ212" s="103"/>
      <c r="CR212" s="103"/>
      <c r="CS212" s="103"/>
      <c r="CT212" s="103"/>
      <c r="CU212" s="103"/>
      <c r="CV212" s="103"/>
      <c r="CW212" s="103"/>
    </row>
    <row r="213" spans="1:101" x14ac:dyDescent="0.2">
      <c r="A213" s="103"/>
      <c r="B213" s="103"/>
      <c r="D213" s="103"/>
      <c r="E213" s="124"/>
      <c r="F213" s="124"/>
      <c r="I213" s="103"/>
      <c r="J213" s="103"/>
      <c r="K213" s="103"/>
      <c r="L213" s="103"/>
      <c r="M213" s="103"/>
      <c r="N213" s="124"/>
      <c r="S213" s="129"/>
      <c r="Z213" s="129"/>
      <c r="AF213" s="129"/>
      <c r="AG213" s="129"/>
      <c r="AH213" s="129"/>
      <c r="AI213" s="129"/>
      <c r="AK213" s="129"/>
      <c r="AL213" s="129"/>
      <c r="AM213" s="129"/>
      <c r="AN213" s="129"/>
      <c r="AO213" s="129"/>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c r="BX213" s="103"/>
      <c r="BY213" s="103"/>
      <c r="BZ213" s="103"/>
      <c r="CA213" s="103"/>
      <c r="CB213" s="103"/>
      <c r="CC213" s="103"/>
      <c r="CD213" s="103"/>
      <c r="CE213" s="103"/>
      <c r="CF213" s="103"/>
      <c r="CG213" s="103"/>
      <c r="CH213" s="103"/>
      <c r="CI213" s="103"/>
      <c r="CJ213" s="103"/>
      <c r="CK213" s="103"/>
      <c r="CL213" s="103"/>
      <c r="CM213" s="103"/>
      <c r="CN213" s="103"/>
      <c r="CO213" s="103"/>
      <c r="CP213" s="103"/>
      <c r="CQ213" s="103"/>
      <c r="CR213" s="103"/>
      <c r="CS213" s="103"/>
      <c r="CT213" s="103"/>
      <c r="CU213" s="103"/>
      <c r="CV213" s="103"/>
      <c r="CW213" s="103"/>
    </row>
    <row r="214" spans="1:101" x14ac:dyDescent="0.2">
      <c r="A214" s="103"/>
      <c r="B214" s="103"/>
      <c r="D214" s="103"/>
      <c r="E214" s="124"/>
      <c r="F214" s="124"/>
      <c r="I214" s="103"/>
      <c r="J214" s="103"/>
      <c r="K214" s="103"/>
      <c r="L214" s="103"/>
      <c r="M214" s="103"/>
      <c r="N214" s="124"/>
      <c r="S214" s="129"/>
      <c r="Z214" s="129"/>
      <c r="AF214" s="129"/>
      <c r="AG214" s="129"/>
      <c r="AH214" s="129"/>
      <c r="AI214" s="129"/>
      <c r="AK214" s="129"/>
      <c r="AL214" s="129"/>
      <c r="AM214" s="129"/>
      <c r="AN214" s="129"/>
      <c r="AO214" s="129"/>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103"/>
      <c r="CF214" s="103"/>
      <c r="CG214" s="103"/>
      <c r="CH214" s="103"/>
      <c r="CI214" s="103"/>
      <c r="CJ214" s="103"/>
      <c r="CK214" s="103"/>
      <c r="CL214" s="103"/>
      <c r="CM214" s="103"/>
      <c r="CN214" s="103"/>
      <c r="CO214" s="103"/>
      <c r="CP214" s="103"/>
      <c r="CQ214" s="103"/>
      <c r="CR214" s="103"/>
      <c r="CS214" s="103"/>
      <c r="CT214" s="103"/>
      <c r="CU214" s="103"/>
      <c r="CV214" s="103"/>
      <c r="CW214" s="103"/>
    </row>
    <row r="215" spans="1:101" x14ac:dyDescent="0.2">
      <c r="A215" s="103"/>
      <c r="B215" s="103"/>
      <c r="D215" s="103"/>
      <c r="E215" s="124"/>
      <c r="F215" s="124"/>
      <c r="I215" s="103"/>
      <c r="J215" s="103"/>
      <c r="K215" s="103"/>
      <c r="L215" s="103"/>
      <c r="M215" s="103"/>
      <c r="N215" s="124"/>
      <c r="S215" s="129"/>
      <c r="Z215" s="129"/>
      <c r="AF215" s="129"/>
      <c r="AG215" s="129"/>
      <c r="AH215" s="129"/>
      <c r="AI215" s="129"/>
      <c r="AK215" s="129"/>
      <c r="AL215" s="129"/>
      <c r="AM215" s="129"/>
      <c r="AN215" s="129"/>
      <c r="AO215" s="129"/>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c r="CF215" s="103"/>
      <c r="CG215" s="103"/>
      <c r="CH215" s="103"/>
      <c r="CI215" s="103"/>
      <c r="CJ215" s="103"/>
      <c r="CK215" s="103"/>
      <c r="CL215" s="103"/>
      <c r="CM215" s="103"/>
      <c r="CN215" s="103"/>
      <c r="CO215" s="103"/>
      <c r="CP215" s="103"/>
      <c r="CQ215" s="103"/>
      <c r="CR215" s="103"/>
      <c r="CS215" s="103"/>
      <c r="CT215" s="103"/>
      <c r="CU215" s="103"/>
      <c r="CV215" s="103"/>
      <c r="CW215" s="103"/>
    </row>
    <row r="216" spans="1:101" x14ac:dyDescent="0.2">
      <c r="A216" s="103"/>
      <c r="B216" s="103"/>
      <c r="D216" s="103"/>
      <c r="E216" s="124"/>
      <c r="F216" s="124"/>
      <c r="I216" s="103"/>
      <c r="J216" s="103"/>
      <c r="K216" s="103"/>
      <c r="L216" s="103"/>
      <c r="M216" s="103"/>
      <c r="N216" s="124"/>
      <c r="S216" s="129"/>
      <c r="Z216" s="129"/>
      <c r="AF216" s="129"/>
      <c r="AG216" s="129"/>
      <c r="AH216" s="129"/>
      <c r="AI216" s="129"/>
      <c r="AK216" s="129"/>
      <c r="AL216" s="129"/>
      <c r="AM216" s="129"/>
      <c r="AN216" s="129"/>
      <c r="AO216" s="129"/>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c r="CF216" s="103"/>
      <c r="CG216" s="103"/>
      <c r="CH216" s="103"/>
      <c r="CI216" s="103"/>
      <c r="CJ216" s="103"/>
      <c r="CK216" s="103"/>
      <c r="CL216" s="103"/>
      <c r="CM216" s="103"/>
      <c r="CN216" s="103"/>
      <c r="CO216" s="103"/>
      <c r="CP216" s="103"/>
      <c r="CQ216" s="103"/>
      <c r="CR216" s="103"/>
      <c r="CS216" s="103"/>
      <c r="CT216" s="103"/>
      <c r="CU216" s="103"/>
      <c r="CV216" s="103"/>
      <c r="CW216" s="103"/>
    </row>
    <row r="217" spans="1:101" x14ac:dyDescent="0.2">
      <c r="A217" s="103"/>
      <c r="B217" s="103"/>
      <c r="D217" s="103"/>
      <c r="E217" s="124"/>
      <c r="F217" s="124"/>
      <c r="I217" s="103"/>
      <c r="J217" s="103"/>
      <c r="K217" s="103"/>
      <c r="L217" s="103"/>
      <c r="M217" s="103"/>
      <c r="N217" s="124"/>
      <c r="S217" s="129"/>
      <c r="Z217" s="129"/>
      <c r="AF217" s="129"/>
      <c r="AG217" s="129"/>
      <c r="AH217" s="129"/>
      <c r="AI217" s="129"/>
      <c r="AK217" s="129"/>
      <c r="AL217" s="129"/>
      <c r="AM217" s="129"/>
      <c r="AN217" s="129"/>
      <c r="AO217" s="129"/>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c r="CF217" s="103"/>
      <c r="CG217" s="103"/>
      <c r="CH217" s="103"/>
      <c r="CI217" s="103"/>
      <c r="CJ217" s="103"/>
      <c r="CK217" s="103"/>
      <c r="CL217" s="103"/>
      <c r="CM217" s="103"/>
      <c r="CN217" s="103"/>
      <c r="CO217" s="103"/>
      <c r="CP217" s="103"/>
      <c r="CQ217" s="103"/>
      <c r="CR217" s="103"/>
      <c r="CS217" s="103"/>
      <c r="CT217" s="103"/>
      <c r="CU217" s="103"/>
      <c r="CV217" s="103"/>
      <c r="CW217" s="103"/>
    </row>
    <row r="218" spans="1:101" x14ac:dyDescent="0.2">
      <c r="A218" s="103"/>
      <c r="B218" s="103"/>
      <c r="D218" s="103"/>
      <c r="E218" s="124"/>
      <c r="F218" s="124"/>
      <c r="I218" s="103"/>
      <c r="J218" s="103"/>
      <c r="K218" s="103"/>
      <c r="L218" s="103"/>
      <c r="M218" s="103"/>
      <c r="N218" s="124"/>
      <c r="S218" s="129"/>
      <c r="Z218" s="129"/>
      <c r="AF218" s="129"/>
      <c r="AG218" s="129"/>
      <c r="AH218" s="129"/>
      <c r="AI218" s="129"/>
      <c r="AK218" s="129"/>
      <c r="AL218" s="129"/>
      <c r="AM218" s="129"/>
      <c r="AN218" s="129"/>
      <c r="AO218" s="129"/>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c r="CF218" s="103"/>
      <c r="CG218" s="103"/>
      <c r="CH218" s="103"/>
      <c r="CI218" s="103"/>
      <c r="CJ218" s="103"/>
      <c r="CK218" s="103"/>
      <c r="CL218" s="103"/>
      <c r="CM218" s="103"/>
      <c r="CN218" s="103"/>
      <c r="CO218" s="103"/>
      <c r="CP218" s="103"/>
      <c r="CQ218" s="103"/>
      <c r="CR218" s="103"/>
      <c r="CS218" s="103"/>
      <c r="CT218" s="103"/>
      <c r="CU218" s="103"/>
      <c r="CV218" s="103"/>
      <c r="CW218" s="103"/>
    </row>
    <row r="219" spans="1:101" x14ac:dyDescent="0.2">
      <c r="A219" s="103"/>
      <c r="B219" s="103"/>
      <c r="D219" s="103"/>
      <c r="E219" s="124"/>
      <c r="F219" s="124"/>
      <c r="I219" s="103"/>
      <c r="J219" s="103"/>
      <c r="K219" s="103"/>
      <c r="L219" s="103"/>
      <c r="M219" s="103"/>
      <c r="N219" s="124"/>
      <c r="S219" s="129"/>
      <c r="Z219" s="129"/>
      <c r="AF219" s="129"/>
      <c r="AG219" s="129"/>
      <c r="AH219" s="129"/>
      <c r="AI219" s="129"/>
      <c r="AK219" s="129"/>
      <c r="AL219" s="129"/>
      <c r="AM219" s="129"/>
      <c r="AN219" s="129"/>
      <c r="AO219" s="129"/>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c r="CF219" s="103"/>
      <c r="CG219" s="103"/>
      <c r="CH219" s="103"/>
      <c r="CI219" s="103"/>
      <c r="CJ219" s="103"/>
      <c r="CK219" s="103"/>
      <c r="CL219" s="103"/>
      <c r="CM219" s="103"/>
      <c r="CN219" s="103"/>
      <c r="CO219" s="103"/>
      <c r="CP219" s="103"/>
      <c r="CQ219" s="103"/>
      <c r="CR219" s="103"/>
      <c r="CS219" s="103"/>
      <c r="CT219" s="103"/>
      <c r="CU219" s="103"/>
      <c r="CV219" s="103"/>
      <c r="CW219" s="103"/>
    </row>
    <row r="220" spans="1:101" x14ac:dyDescent="0.2">
      <c r="A220" s="103"/>
      <c r="B220" s="103"/>
      <c r="D220" s="103"/>
      <c r="E220" s="124"/>
      <c r="F220" s="124"/>
      <c r="I220" s="103"/>
      <c r="J220" s="103"/>
      <c r="K220" s="103"/>
      <c r="L220" s="103"/>
      <c r="M220" s="103"/>
      <c r="N220" s="124"/>
      <c r="S220" s="129"/>
      <c r="Z220" s="129"/>
      <c r="AF220" s="129"/>
      <c r="AG220" s="129"/>
      <c r="AH220" s="129"/>
      <c r="AI220" s="129"/>
      <c r="AK220" s="129"/>
      <c r="AL220" s="129"/>
      <c r="AM220" s="129"/>
      <c r="AN220" s="129"/>
      <c r="AO220" s="129"/>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c r="CF220" s="103"/>
      <c r="CG220" s="103"/>
      <c r="CH220" s="103"/>
      <c r="CI220" s="103"/>
      <c r="CJ220" s="103"/>
      <c r="CK220" s="103"/>
      <c r="CL220" s="103"/>
      <c r="CM220" s="103"/>
      <c r="CN220" s="103"/>
      <c r="CO220" s="103"/>
      <c r="CP220" s="103"/>
      <c r="CQ220" s="103"/>
      <c r="CR220" s="103"/>
      <c r="CS220" s="103"/>
      <c r="CT220" s="103"/>
      <c r="CU220" s="103"/>
      <c r="CV220" s="103"/>
      <c r="CW220" s="103"/>
    </row>
    <row r="221" spans="1:101" x14ac:dyDescent="0.2">
      <c r="A221" s="103"/>
      <c r="B221" s="103"/>
      <c r="D221" s="103"/>
      <c r="E221" s="124"/>
      <c r="F221" s="124"/>
      <c r="I221" s="103"/>
      <c r="J221" s="103"/>
      <c r="K221" s="103"/>
      <c r="L221" s="103"/>
      <c r="M221" s="103"/>
      <c r="N221" s="124"/>
      <c r="S221" s="129"/>
      <c r="Z221" s="129"/>
      <c r="AF221" s="129"/>
      <c r="AG221" s="129"/>
      <c r="AH221" s="129"/>
      <c r="AI221" s="129"/>
      <c r="AK221" s="129"/>
      <c r="AL221" s="129"/>
      <c r="AM221" s="129"/>
      <c r="AN221" s="129"/>
      <c r="AO221" s="129"/>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c r="CF221" s="103"/>
      <c r="CG221" s="103"/>
      <c r="CH221" s="103"/>
      <c r="CI221" s="103"/>
      <c r="CJ221" s="103"/>
      <c r="CK221" s="103"/>
      <c r="CL221" s="103"/>
      <c r="CM221" s="103"/>
      <c r="CN221" s="103"/>
      <c r="CO221" s="103"/>
      <c r="CP221" s="103"/>
      <c r="CQ221" s="103"/>
      <c r="CR221" s="103"/>
      <c r="CS221" s="103"/>
      <c r="CT221" s="103"/>
      <c r="CU221" s="103"/>
      <c r="CV221" s="103"/>
      <c r="CW221" s="103"/>
    </row>
    <row r="222" spans="1:101" x14ac:dyDescent="0.2">
      <c r="A222" s="103"/>
      <c r="B222" s="103"/>
      <c r="D222" s="103"/>
      <c r="E222" s="124"/>
      <c r="F222" s="124"/>
      <c r="I222" s="103"/>
      <c r="J222" s="103"/>
      <c r="K222" s="103"/>
      <c r="L222" s="103"/>
      <c r="M222" s="103"/>
      <c r="N222" s="124"/>
      <c r="S222" s="129"/>
      <c r="Z222" s="129"/>
      <c r="AF222" s="129"/>
      <c r="AG222" s="129"/>
      <c r="AH222" s="129"/>
      <c r="AI222" s="129"/>
      <c r="AK222" s="129"/>
      <c r="AL222" s="129"/>
      <c r="AM222" s="129"/>
      <c r="AN222" s="129"/>
      <c r="AO222" s="129"/>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c r="CF222" s="103"/>
      <c r="CG222" s="103"/>
      <c r="CH222" s="103"/>
      <c r="CI222" s="103"/>
      <c r="CJ222" s="103"/>
      <c r="CK222" s="103"/>
      <c r="CL222" s="103"/>
      <c r="CM222" s="103"/>
      <c r="CN222" s="103"/>
      <c r="CO222" s="103"/>
      <c r="CP222" s="103"/>
      <c r="CQ222" s="103"/>
      <c r="CR222" s="103"/>
      <c r="CS222" s="103"/>
      <c r="CT222" s="103"/>
      <c r="CU222" s="103"/>
      <c r="CV222" s="103"/>
      <c r="CW222" s="103"/>
    </row>
    <row r="223" spans="1:101" x14ac:dyDescent="0.2">
      <c r="A223" s="103"/>
      <c r="B223" s="103"/>
      <c r="D223" s="103"/>
      <c r="E223" s="124"/>
      <c r="F223" s="124"/>
      <c r="I223" s="103"/>
      <c r="J223" s="103"/>
      <c r="K223" s="103"/>
      <c r="L223" s="103"/>
      <c r="M223" s="103"/>
      <c r="N223" s="124"/>
      <c r="S223" s="129"/>
      <c r="Z223" s="129"/>
      <c r="AF223" s="129"/>
      <c r="AG223" s="129"/>
      <c r="AH223" s="129"/>
      <c r="AI223" s="129"/>
      <c r="AK223" s="129"/>
      <c r="AL223" s="129"/>
      <c r="AM223" s="129"/>
      <c r="AN223" s="129"/>
      <c r="AO223" s="129"/>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103"/>
      <c r="BR223" s="103"/>
      <c r="BS223" s="103"/>
      <c r="BT223" s="103"/>
      <c r="BU223" s="103"/>
      <c r="BV223" s="103"/>
      <c r="BW223" s="103"/>
      <c r="BX223" s="103"/>
      <c r="BY223" s="103"/>
      <c r="BZ223" s="103"/>
      <c r="CA223" s="103"/>
      <c r="CB223" s="103"/>
      <c r="CC223" s="103"/>
      <c r="CD223" s="103"/>
      <c r="CE223" s="103"/>
      <c r="CF223" s="103"/>
      <c r="CG223" s="103"/>
      <c r="CH223" s="103"/>
      <c r="CI223" s="103"/>
      <c r="CJ223" s="103"/>
      <c r="CK223" s="103"/>
      <c r="CL223" s="103"/>
      <c r="CM223" s="103"/>
      <c r="CN223" s="103"/>
      <c r="CO223" s="103"/>
      <c r="CP223" s="103"/>
      <c r="CQ223" s="103"/>
      <c r="CR223" s="103"/>
      <c r="CS223" s="103"/>
      <c r="CT223" s="103"/>
      <c r="CU223" s="103"/>
      <c r="CV223" s="103"/>
      <c r="CW223" s="103"/>
    </row>
    <row r="224" spans="1:101" x14ac:dyDescent="0.2">
      <c r="A224" s="103"/>
      <c r="B224" s="103"/>
      <c r="D224" s="103"/>
      <c r="E224" s="124"/>
      <c r="F224" s="124"/>
      <c r="I224" s="103"/>
      <c r="J224" s="103"/>
      <c r="K224" s="103"/>
      <c r="L224" s="103"/>
      <c r="M224" s="103"/>
      <c r="N224" s="124"/>
      <c r="S224" s="129"/>
      <c r="Z224" s="129"/>
      <c r="AF224" s="129"/>
      <c r="AG224" s="129"/>
      <c r="AH224" s="129"/>
      <c r="AI224" s="129"/>
      <c r="AK224" s="129"/>
      <c r="AL224" s="129"/>
      <c r="AM224" s="129"/>
      <c r="AN224" s="129"/>
      <c r="AO224" s="129"/>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103"/>
      <c r="BR224" s="103"/>
      <c r="BS224" s="103"/>
      <c r="BT224" s="103"/>
      <c r="BU224" s="103"/>
      <c r="BV224" s="103"/>
      <c r="BW224" s="103"/>
      <c r="BX224" s="103"/>
      <c r="BY224" s="103"/>
      <c r="BZ224" s="103"/>
      <c r="CA224" s="103"/>
      <c r="CB224" s="103"/>
      <c r="CC224" s="103"/>
      <c r="CD224" s="103"/>
      <c r="CE224" s="103"/>
      <c r="CF224" s="103"/>
      <c r="CG224" s="103"/>
      <c r="CH224" s="103"/>
      <c r="CI224" s="103"/>
      <c r="CJ224" s="103"/>
      <c r="CK224" s="103"/>
      <c r="CL224" s="103"/>
      <c r="CM224" s="103"/>
      <c r="CN224" s="103"/>
      <c r="CO224" s="103"/>
      <c r="CP224" s="103"/>
      <c r="CQ224" s="103"/>
      <c r="CR224" s="103"/>
      <c r="CS224" s="103"/>
      <c r="CT224" s="103"/>
      <c r="CU224" s="103"/>
      <c r="CV224" s="103"/>
      <c r="CW224" s="103"/>
    </row>
    <row r="225" spans="1:101" x14ac:dyDescent="0.2">
      <c r="A225" s="103"/>
      <c r="B225" s="103"/>
      <c r="D225" s="103"/>
      <c r="E225" s="124"/>
      <c r="F225" s="124"/>
      <c r="I225" s="103"/>
      <c r="J225" s="103"/>
      <c r="K225" s="103"/>
      <c r="L225" s="103"/>
      <c r="M225" s="103"/>
      <c r="N225" s="124"/>
      <c r="S225" s="129"/>
      <c r="Z225" s="129"/>
      <c r="AF225" s="129"/>
      <c r="AG225" s="129"/>
      <c r="AH225" s="129"/>
      <c r="AI225" s="129"/>
      <c r="AK225" s="129"/>
      <c r="AL225" s="129"/>
      <c r="AM225" s="129"/>
      <c r="AN225" s="129"/>
      <c r="AO225" s="129"/>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103"/>
      <c r="BR225" s="103"/>
      <c r="BS225" s="103"/>
      <c r="BT225" s="103"/>
      <c r="BU225" s="103"/>
      <c r="BV225" s="103"/>
      <c r="BW225" s="103"/>
      <c r="BX225" s="103"/>
      <c r="BY225" s="103"/>
      <c r="BZ225" s="103"/>
      <c r="CA225" s="103"/>
      <c r="CB225" s="103"/>
      <c r="CC225" s="103"/>
      <c r="CD225" s="103"/>
      <c r="CE225" s="103"/>
      <c r="CF225" s="103"/>
      <c r="CG225" s="103"/>
      <c r="CH225" s="103"/>
      <c r="CI225" s="103"/>
      <c r="CJ225" s="103"/>
      <c r="CK225" s="103"/>
      <c r="CL225" s="103"/>
      <c r="CM225" s="103"/>
      <c r="CN225" s="103"/>
      <c r="CO225" s="103"/>
      <c r="CP225" s="103"/>
      <c r="CQ225" s="103"/>
      <c r="CR225" s="103"/>
      <c r="CS225" s="103"/>
      <c r="CT225" s="103"/>
      <c r="CU225" s="103"/>
      <c r="CV225" s="103"/>
      <c r="CW225" s="103"/>
    </row>
    <row r="226" spans="1:101" x14ac:dyDescent="0.2">
      <c r="A226" s="103"/>
      <c r="B226" s="103"/>
      <c r="D226" s="103"/>
      <c r="E226" s="124"/>
      <c r="F226" s="124"/>
      <c r="I226" s="103"/>
      <c r="J226" s="103"/>
      <c r="K226" s="103"/>
      <c r="L226" s="103"/>
      <c r="M226" s="103"/>
      <c r="N226" s="124"/>
      <c r="S226" s="129"/>
      <c r="Z226" s="129"/>
      <c r="AF226" s="129"/>
      <c r="AG226" s="129"/>
      <c r="AH226" s="129"/>
      <c r="AI226" s="129"/>
      <c r="AK226" s="129"/>
      <c r="AL226" s="129"/>
      <c r="AM226" s="129"/>
      <c r="AN226" s="129"/>
      <c r="AO226" s="129"/>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103"/>
      <c r="BR226" s="103"/>
      <c r="BS226" s="103"/>
      <c r="BT226" s="103"/>
      <c r="BU226" s="103"/>
      <c r="BV226" s="103"/>
      <c r="BW226" s="103"/>
      <c r="BX226" s="103"/>
      <c r="BY226" s="103"/>
      <c r="BZ226" s="103"/>
      <c r="CA226" s="103"/>
      <c r="CB226" s="103"/>
      <c r="CC226" s="103"/>
      <c r="CD226" s="103"/>
      <c r="CE226" s="103"/>
      <c r="CF226" s="103"/>
      <c r="CG226" s="103"/>
      <c r="CH226" s="103"/>
      <c r="CI226" s="103"/>
      <c r="CJ226" s="103"/>
      <c r="CK226" s="103"/>
      <c r="CL226" s="103"/>
      <c r="CM226" s="103"/>
      <c r="CN226" s="103"/>
      <c r="CO226" s="103"/>
      <c r="CP226" s="103"/>
      <c r="CQ226" s="103"/>
      <c r="CR226" s="103"/>
      <c r="CS226" s="103"/>
      <c r="CT226" s="103"/>
      <c r="CU226" s="103"/>
      <c r="CV226" s="103"/>
      <c r="CW226" s="103"/>
    </row>
    <row r="227" spans="1:101" x14ac:dyDescent="0.2">
      <c r="A227" s="103"/>
      <c r="B227" s="103"/>
      <c r="D227" s="103"/>
      <c r="E227" s="124"/>
      <c r="F227" s="124"/>
      <c r="I227" s="103"/>
      <c r="J227" s="103"/>
      <c r="K227" s="103"/>
      <c r="L227" s="103"/>
      <c r="M227" s="103"/>
      <c r="N227" s="124"/>
      <c r="S227" s="129"/>
      <c r="Z227" s="129"/>
      <c r="AF227" s="129"/>
      <c r="AG227" s="129"/>
      <c r="AH227" s="129"/>
      <c r="AI227" s="129"/>
      <c r="AK227" s="129"/>
      <c r="AL227" s="129"/>
      <c r="AM227" s="129"/>
      <c r="AN227" s="129"/>
      <c r="AO227" s="129"/>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c r="CF227" s="103"/>
      <c r="CG227" s="103"/>
      <c r="CH227" s="103"/>
      <c r="CI227" s="103"/>
      <c r="CJ227" s="103"/>
      <c r="CK227" s="103"/>
      <c r="CL227" s="103"/>
      <c r="CM227" s="103"/>
      <c r="CN227" s="103"/>
      <c r="CO227" s="103"/>
      <c r="CP227" s="103"/>
      <c r="CQ227" s="103"/>
      <c r="CR227" s="103"/>
      <c r="CS227" s="103"/>
      <c r="CT227" s="103"/>
      <c r="CU227" s="103"/>
      <c r="CV227" s="103"/>
      <c r="CW227" s="103"/>
    </row>
    <row r="228" spans="1:101" x14ac:dyDescent="0.2">
      <c r="A228" s="103"/>
      <c r="B228" s="103"/>
      <c r="D228" s="103"/>
      <c r="E228" s="124"/>
      <c r="F228" s="124"/>
      <c r="I228" s="103"/>
      <c r="J228" s="103"/>
      <c r="K228" s="103"/>
      <c r="L228" s="103"/>
      <c r="M228" s="103"/>
      <c r="N228" s="124"/>
      <c r="S228" s="129"/>
      <c r="Z228" s="129"/>
      <c r="AF228" s="129"/>
      <c r="AG228" s="129"/>
      <c r="AH228" s="129"/>
      <c r="AI228" s="129"/>
      <c r="AK228" s="129"/>
      <c r="AL228" s="129"/>
      <c r="AM228" s="129"/>
      <c r="AN228" s="129"/>
      <c r="AO228" s="129"/>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row>
    <row r="229" spans="1:101" x14ac:dyDescent="0.2">
      <c r="A229" s="103"/>
      <c r="B229" s="103"/>
      <c r="D229" s="103"/>
      <c r="E229" s="124"/>
      <c r="F229" s="124"/>
      <c r="I229" s="103"/>
      <c r="J229" s="103"/>
      <c r="K229" s="103"/>
      <c r="L229" s="103"/>
      <c r="M229" s="103"/>
      <c r="N229" s="124"/>
      <c r="S229" s="129"/>
      <c r="Z229" s="129"/>
      <c r="AF229" s="129"/>
      <c r="AG229" s="129"/>
      <c r="AH229" s="129"/>
      <c r="AI229" s="129"/>
      <c r="AK229" s="129"/>
      <c r="AL229" s="129"/>
      <c r="AM229" s="129"/>
      <c r="AN229" s="129"/>
      <c r="AO229" s="129"/>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c r="CF229" s="103"/>
      <c r="CG229" s="103"/>
      <c r="CH229" s="103"/>
      <c r="CI229" s="103"/>
      <c r="CJ229" s="103"/>
      <c r="CK229" s="103"/>
      <c r="CL229" s="103"/>
      <c r="CM229" s="103"/>
      <c r="CN229" s="103"/>
      <c r="CO229" s="103"/>
      <c r="CP229" s="103"/>
      <c r="CQ229" s="103"/>
      <c r="CR229" s="103"/>
      <c r="CS229" s="103"/>
      <c r="CT229" s="103"/>
      <c r="CU229" s="103"/>
      <c r="CV229" s="103"/>
      <c r="CW229" s="103"/>
    </row>
    <row r="230" spans="1:101" x14ac:dyDescent="0.2">
      <c r="A230" s="103"/>
      <c r="B230" s="103"/>
      <c r="D230" s="103"/>
      <c r="E230" s="124"/>
      <c r="F230" s="124"/>
      <c r="I230" s="103"/>
      <c r="J230" s="103"/>
      <c r="K230" s="103"/>
      <c r="L230" s="103"/>
      <c r="M230" s="103"/>
      <c r="N230" s="124"/>
      <c r="S230" s="129"/>
      <c r="Z230" s="129"/>
      <c r="AF230" s="129"/>
      <c r="AG230" s="129"/>
      <c r="AH230" s="129"/>
      <c r="AI230" s="129"/>
      <c r="AK230" s="129"/>
      <c r="AL230" s="129"/>
      <c r="AM230" s="129"/>
      <c r="AN230" s="129"/>
      <c r="AO230" s="129"/>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c r="CF230" s="103"/>
      <c r="CG230" s="103"/>
      <c r="CH230" s="103"/>
      <c r="CI230" s="103"/>
      <c r="CJ230" s="103"/>
      <c r="CK230" s="103"/>
      <c r="CL230" s="103"/>
      <c r="CM230" s="103"/>
      <c r="CN230" s="103"/>
      <c r="CO230" s="103"/>
      <c r="CP230" s="103"/>
      <c r="CQ230" s="103"/>
      <c r="CR230" s="103"/>
      <c r="CS230" s="103"/>
      <c r="CT230" s="103"/>
      <c r="CU230" s="103"/>
      <c r="CV230" s="103"/>
      <c r="CW230" s="103"/>
    </row>
    <row r="231" spans="1:101" x14ac:dyDescent="0.2">
      <c r="A231" s="103"/>
      <c r="B231" s="103"/>
      <c r="D231" s="103"/>
      <c r="E231" s="124"/>
      <c r="F231" s="124"/>
      <c r="I231" s="103"/>
      <c r="J231" s="103"/>
      <c r="K231" s="103"/>
      <c r="L231" s="103"/>
      <c r="M231" s="103"/>
      <c r="N231" s="124"/>
      <c r="S231" s="129"/>
      <c r="Z231" s="129"/>
      <c r="AF231" s="129"/>
      <c r="AG231" s="129"/>
      <c r="AH231" s="129"/>
      <c r="AI231" s="129"/>
      <c r="AK231" s="129"/>
      <c r="AL231" s="129"/>
      <c r="AM231" s="129"/>
      <c r="AN231" s="129"/>
      <c r="AO231" s="129"/>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c r="CF231" s="103"/>
      <c r="CG231" s="103"/>
      <c r="CH231" s="103"/>
      <c r="CI231" s="103"/>
      <c r="CJ231" s="103"/>
      <c r="CK231" s="103"/>
      <c r="CL231" s="103"/>
      <c r="CM231" s="103"/>
      <c r="CN231" s="103"/>
      <c r="CO231" s="103"/>
      <c r="CP231" s="103"/>
      <c r="CQ231" s="103"/>
      <c r="CR231" s="103"/>
      <c r="CS231" s="103"/>
      <c r="CT231" s="103"/>
      <c r="CU231" s="103"/>
      <c r="CV231" s="103"/>
      <c r="CW231" s="103"/>
    </row>
    <row r="232" spans="1:101" x14ac:dyDescent="0.2">
      <c r="A232" s="103"/>
      <c r="B232" s="103"/>
      <c r="D232" s="103"/>
      <c r="E232" s="124"/>
      <c r="F232" s="124"/>
      <c r="I232" s="103"/>
      <c r="J232" s="103"/>
      <c r="K232" s="103"/>
      <c r="L232" s="103"/>
      <c r="M232" s="103"/>
      <c r="N232" s="124"/>
      <c r="S232" s="129"/>
      <c r="Z232" s="129"/>
      <c r="AF232" s="129"/>
      <c r="AG232" s="129"/>
      <c r="AH232" s="129"/>
      <c r="AI232" s="129"/>
      <c r="AK232" s="129"/>
      <c r="AL232" s="129"/>
      <c r="AM232" s="129"/>
      <c r="AN232" s="129"/>
      <c r="AO232" s="129"/>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c r="CF232" s="103"/>
      <c r="CG232" s="103"/>
      <c r="CH232" s="103"/>
      <c r="CI232" s="103"/>
      <c r="CJ232" s="103"/>
      <c r="CK232" s="103"/>
      <c r="CL232" s="103"/>
      <c r="CM232" s="103"/>
      <c r="CN232" s="103"/>
      <c r="CO232" s="103"/>
      <c r="CP232" s="103"/>
      <c r="CQ232" s="103"/>
      <c r="CR232" s="103"/>
      <c r="CS232" s="103"/>
      <c r="CT232" s="103"/>
      <c r="CU232" s="103"/>
      <c r="CV232" s="103"/>
      <c r="CW232" s="103"/>
    </row>
    <row r="233" spans="1:101" x14ac:dyDescent="0.2">
      <c r="A233" s="103"/>
      <c r="B233" s="103"/>
      <c r="D233" s="103"/>
      <c r="E233" s="124"/>
      <c r="F233" s="124"/>
      <c r="I233" s="103"/>
      <c r="J233" s="103"/>
      <c r="K233" s="103"/>
      <c r="L233" s="103"/>
      <c r="M233" s="103"/>
      <c r="N233" s="124"/>
      <c r="S233" s="129"/>
      <c r="Z233" s="129"/>
      <c r="AF233" s="129"/>
      <c r="AG233" s="129"/>
      <c r="AH233" s="129"/>
      <c r="AI233" s="129"/>
      <c r="AK233" s="129"/>
      <c r="AL233" s="129"/>
      <c r="AM233" s="129"/>
      <c r="AN233" s="129"/>
      <c r="AO233" s="129"/>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row>
    <row r="234" spans="1:101" x14ac:dyDescent="0.2">
      <c r="A234" s="103"/>
      <c r="B234" s="103"/>
      <c r="D234" s="103"/>
      <c r="E234" s="124"/>
      <c r="F234" s="124"/>
      <c r="I234" s="103"/>
      <c r="J234" s="103"/>
      <c r="K234" s="103"/>
      <c r="L234" s="103"/>
      <c r="M234" s="103"/>
      <c r="N234" s="124"/>
      <c r="S234" s="129"/>
      <c r="Z234" s="129"/>
      <c r="AF234" s="129"/>
      <c r="AG234" s="129"/>
      <c r="AH234" s="129"/>
      <c r="AI234" s="129"/>
      <c r="AK234" s="129"/>
      <c r="AL234" s="129"/>
      <c r="AM234" s="129"/>
      <c r="AN234" s="129"/>
      <c r="AO234" s="129"/>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c r="CF234" s="103"/>
      <c r="CG234" s="103"/>
      <c r="CH234" s="103"/>
      <c r="CI234" s="103"/>
      <c r="CJ234" s="103"/>
      <c r="CK234" s="103"/>
      <c r="CL234" s="103"/>
      <c r="CM234" s="103"/>
      <c r="CN234" s="103"/>
      <c r="CO234" s="103"/>
      <c r="CP234" s="103"/>
      <c r="CQ234" s="103"/>
      <c r="CR234" s="103"/>
      <c r="CS234" s="103"/>
      <c r="CT234" s="103"/>
      <c r="CU234" s="103"/>
      <c r="CV234" s="103"/>
      <c r="CW234" s="103"/>
    </row>
    <row r="235" spans="1:101" x14ac:dyDescent="0.2">
      <c r="A235" s="103"/>
      <c r="B235" s="103"/>
      <c r="D235" s="103"/>
      <c r="E235" s="124"/>
      <c r="F235" s="124"/>
      <c r="I235" s="103"/>
      <c r="J235" s="103"/>
      <c r="K235" s="103"/>
      <c r="L235" s="103"/>
      <c r="M235" s="103"/>
      <c r="N235" s="124"/>
      <c r="S235" s="129"/>
      <c r="Z235" s="129"/>
      <c r="AF235" s="129"/>
      <c r="AG235" s="129"/>
      <c r="AH235" s="129"/>
      <c r="AI235" s="129"/>
      <c r="AK235" s="129"/>
      <c r="AL235" s="129"/>
      <c r="AM235" s="129"/>
      <c r="AN235" s="129"/>
      <c r="AO235" s="129"/>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103"/>
      <c r="CJ235" s="103"/>
      <c r="CK235" s="103"/>
      <c r="CL235" s="103"/>
      <c r="CM235" s="103"/>
      <c r="CN235" s="103"/>
      <c r="CO235" s="103"/>
      <c r="CP235" s="103"/>
      <c r="CQ235" s="103"/>
      <c r="CR235" s="103"/>
      <c r="CS235" s="103"/>
      <c r="CT235" s="103"/>
      <c r="CU235" s="103"/>
      <c r="CV235" s="103"/>
      <c r="CW235" s="103"/>
    </row>
    <row r="236" spans="1:101" x14ac:dyDescent="0.2">
      <c r="A236" s="103"/>
      <c r="B236" s="103"/>
      <c r="D236" s="103"/>
      <c r="E236" s="124"/>
      <c r="F236" s="124"/>
      <c r="I236" s="103"/>
      <c r="J236" s="103"/>
      <c r="K236" s="103"/>
      <c r="L236" s="103"/>
      <c r="M236" s="103"/>
      <c r="N236" s="124"/>
      <c r="S236" s="129"/>
      <c r="Z236" s="129"/>
      <c r="AF236" s="129"/>
      <c r="AG236" s="129"/>
      <c r="AH236" s="129"/>
      <c r="AI236" s="129"/>
      <c r="AK236" s="129"/>
      <c r="AL236" s="129"/>
      <c r="AM236" s="129"/>
      <c r="AN236" s="129"/>
      <c r="AO236" s="129"/>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row>
    <row r="237" spans="1:101" x14ac:dyDescent="0.2">
      <c r="A237" s="103"/>
      <c r="B237" s="103"/>
      <c r="D237" s="103"/>
      <c r="E237" s="124"/>
      <c r="F237" s="124"/>
      <c r="I237" s="103"/>
      <c r="J237" s="103"/>
      <c r="K237" s="103"/>
      <c r="L237" s="103"/>
      <c r="M237" s="103"/>
      <c r="N237" s="124"/>
      <c r="S237" s="129"/>
      <c r="Z237" s="129"/>
      <c r="AF237" s="129"/>
      <c r="AG237" s="129"/>
      <c r="AH237" s="129"/>
      <c r="AI237" s="129"/>
      <c r="AK237" s="129"/>
      <c r="AL237" s="129"/>
      <c r="AM237" s="129"/>
      <c r="AN237" s="129"/>
      <c r="AO237" s="129"/>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c r="CF237" s="103"/>
      <c r="CG237" s="103"/>
      <c r="CH237" s="103"/>
      <c r="CI237" s="103"/>
      <c r="CJ237" s="103"/>
      <c r="CK237" s="103"/>
      <c r="CL237" s="103"/>
      <c r="CM237" s="103"/>
      <c r="CN237" s="103"/>
      <c r="CO237" s="103"/>
      <c r="CP237" s="103"/>
      <c r="CQ237" s="103"/>
      <c r="CR237" s="103"/>
      <c r="CS237" s="103"/>
      <c r="CT237" s="103"/>
      <c r="CU237" s="103"/>
      <c r="CV237" s="103"/>
      <c r="CW237" s="103"/>
    </row>
    <row r="238" spans="1:101" x14ac:dyDescent="0.2">
      <c r="A238" s="103"/>
      <c r="B238" s="103"/>
      <c r="D238" s="103"/>
      <c r="E238" s="124"/>
      <c r="F238" s="124"/>
      <c r="I238" s="103"/>
      <c r="J238" s="103"/>
      <c r="K238" s="103"/>
      <c r="L238" s="103"/>
      <c r="M238" s="103"/>
      <c r="N238" s="124"/>
      <c r="S238" s="129"/>
      <c r="Z238" s="129"/>
      <c r="AF238" s="129"/>
      <c r="AG238" s="129"/>
      <c r="AH238" s="129"/>
      <c r="AI238" s="129"/>
      <c r="AK238" s="129"/>
      <c r="AL238" s="129"/>
      <c r="AM238" s="129"/>
      <c r="AN238" s="129"/>
      <c r="AO238" s="129"/>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c r="CF238" s="103"/>
      <c r="CG238" s="103"/>
      <c r="CH238" s="103"/>
      <c r="CI238" s="103"/>
      <c r="CJ238" s="103"/>
      <c r="CK238" s="103"/>
      <c r="CL238" s="103"/>
      <c r="CM238" s="103"/>
      <c r="CN238" s="103"/>
      <c r="CO238" s="103"/>
      <c r="CP238" s="103"/>
      <c r="CQ238" s="103"/>
      <c r="CR238" s="103"/>
      <c r="CS238" s="103"/>
      <c r="CT238" s="103"/>
      <c r="CU238" s="103"/>
      <c r="CV238" s="103"/>
      <c r="CW238" s="103"/>
    </row>
    <row r="239" spans="1:101" x14ac:dyDescent="0.2">
      <c r="A239" s="103"/>
      <c r="B239" s="103"/>
      <c r="D239" s="103"/>
      <c r="E239" s="124"/>
      <c r="F239" s="124"/>
      <c r="I239" s="103"/>
      <c r="J239" s="103"/>
      <c r="K239" s="103"/>
      <c r="L239" s="103"/>
      <c r="M239" s="103"/>
      <c r="N239" s="124"/>
      <c r="S239" s="129"/>
      <c r="Z239" s="129"/>
      <c r="AF239" s="129"/>
      <c r="AG239" s="129"/>
      <c r="AH239" s="129"/>
      <c r="AI239" s="129"/>
      <c r="AK239" s="129"/>
      <c r="AL239" s="129"/>
      <c r="AM239" s="129"/>
      <c r="AN239" s="129"/>
      <c r="AO239" s="129"/>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c r="CF239" s="103"/>
      <c r="CG239" s="103"/>
      <c r="CH239" s="103"/>
      <c r="CI239" s="103"/>
      <c r="CJ239" s="103"/>
      <c r="CK239" s="103"/>
      <c r="CL239" s="103"/>
      <c r="CM239" s="103"/>
      <c r="CN239" s="103"/>
      <c r="CO239" s="103"/>
      <c r="CP239" s="103"/>
      <c r="CQ239" s="103"/>
      <c r="CR239" s="103"/>
      <c r="CS239" s="103"/>
      <c r="CT239" s="103"/>
      <c r="CU239" s="103"/>
      <c r="CV239" s="103"/>
      <c r="CW239" s="103"/>
    </row>
    <row r="240" spans="1:101" x14ac:dyDescent="0.2">
      <c r="A240" s="103"/>
      <c r="B240" s="103"/>
      <c r="D240" s="103"/>
      <c r="E240" s="124"/>
      <c r="F240" s="124"/>
      <c r="I240" s="103"/>
      <c r="J240" s="103"/>
      <c r="K240" s="103"/>
      <c r="L240" s="103"/>
      <c r="M240" s="103"/>
      <c r="N240" s="124"/>
      <c r="S240" s="129"/>
      <c r="Z240" s="129"/>
      <c r="AF240" s="129"/>
      <c r="AG240" s="129"/>
      <c r="AH240" s="129"/>
      <c r="AI240" s="129"/>
      <c r="AK240" s="129"/>
      <c r="AL240" s="129"/>
      <c r="AM240" s="129"/>
      <c r="AN240" s="129"/>
      <c r="AO240" s="129"/>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c r="CF240" s="103"/>
      <c r="CG240" s="103"/>
      <c r="CH240" s="103"/>
      <c r="CI240" s="103"/>
      <c r="CJ240" s="103"/>
      <c r="CK240" s="103"/>
      <c r="CL240" s="103"/>
      <c r="CM240" s="103"/>
      <c r="CN240" s="103"/>
      <c r="CO240" s="103"/>
      <c r="CP240" s="103"/>
      <c r="CQ240" s="103"/>
      <c r="CR240" s="103"/>
      <c r="CS240" s="103"/>
      <c r="CT240" s="103"/>
      <c r="CU240" s="103"/>
      <c r="CV240" s="103"/>
      <c r="CW240" s="103"/>
    </row>
    <row r="241" spans="1:101" x14ac:dyDescent="0.2">
      <c r="A241" s="103"/>
      <c r="B241" s="103"/>
      <c r="D241" s="103"/>
      <c r="E241" s="124"/>
      <c r="F241" s="124"/>
      <c r="I241" s="103"/>
      <c r="J241" s="103"/>
      <c r="K241" s="103"/>
      <c r="L241" s="103"/>
      <c r="M241" s="103"/>
      <c r="N241" s="124"/>
      <c r="S241" s="129"/>
      <c r="Z241" s="129"/>
      <c r="AF241" s="129"/>
      <c r="AG241" s="129"/>
      <c r="AH241" s="129"/>
      <c r="AI241" s="129"/>
      <c r="AK241" s="129"/>
      <c r="AL241" s="129"/>
      <c r="AM241" s="129"/>
      <c r="AN241" s="129"/>
      <c r="AO241" s="129"/>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c r="CF241" s="103"/>
      <c r="CG241" s="103"/>
      <c r="CH241" s="103"/>
      <c r="CI241" s="103"/>
      <c r="CJ241" s="103"/>
      <c r="CK241" s="103"/>
      <c r="CL241" s="103"/>
      <c r="CM241" s="103"/>
      <c r="CN241" s="103"/>
      <c r="CO241" s="103"/>
      <c r="CP241" s="103"/>
      <c r="CQ241" s="103"/>
      <c r="CR241" s="103"/>
      <c r="CS241" s="103"/>
      <c r="CT241" s="103"/>
      <c r="CU241" s="103"/>
      <c r="CV241" s="103"/>
      <c r="CW241" s="103"/>
    </row>
    <row r="242" spans="1:101" x14ac:dyDescent="0.2">
      <c r="A242" s="103"/>
      <c r="B242" s="103"/>
      <c r="D242" s="103"/>
      <c r="E242" s="124"/>
      <c r="F242" s="124"/>
      <c r="I242" s="103"/>
      <c r="J242" s="103"/>
      <c r="K242" s="103"/>
      <c r="L242" s="103"/>
      <c r="M242" s="103"/>
      <c r="N242" s="124"/>
      <c r="S242" s="129"/>
      <c r="Z242" s="129"/>
      <c r="AF242" s="129"/>
      <c r="AG242" s="129"/>
      <c r="AH242" s="129"/>
      <c r="AI242" s="129"/>
      <c r="AK242" s="129"/>
      <c r="AL242" s="129"/>
      <c r="AM242" s="129"/>
      <c r="AN242" s="129"/>
      <c r="AO242" s="129"/>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c r="CF242" s="103"/>
      <c r="CG242" s="103"/>
      <c r="CH242" s="103"/>
      <c r="CI242" s="103"/>
      <c r="CJ242" s="103"/>
      <c r="CK242" s="103"/>
      <c r="CL242" s="103"/>
      <c r="CM242" s="103"/>
      <c r="CN242" s="103"/>
      <c r="CO242" s="103"/>
      <c r="CP242" s="103"/>
      <c r="CQ242" s="103"/>
      <c r="CR242" s="103"/>
      <c r="CS242" s="103"/>
      <c r="CT242" s="103"/>
      <c r="CU242" s="103"/>
      <c r="CV242" s="103"/>
      <c r="CW242" s="103"/>
    </row>
    <row r="243" spans="1:101" x14ac:dyDescent="0.2">
      <c r="A243" s="103"/>
      <c r="B243" s="103"/>
      <c r="D243" s="103"/>
      <c r="E243" s="124"/>
      <c r="F243" s="124"/>
      <c r="I243" s="103"/>
      <c r="J243" s="103"/>
      <c r="K243" s="103"/>
      <c r="L243" s="103"/>
      <c r="M243" s="103"/>
      <c r="N243" s="124"/>
      <c r="S243" s="129"/>
      <c r="Z243" s="129"/>
      <c r="AF243" s="129"/>
      <c r="AG243" s="129"/>
      <c r="AH243" s="129"/>
      <c r="AI243" s="129"/>
      <c r="AK243" s="129"/>
      <c r="AL243" s="129"/>
      <c r="AM243" s="129"/>
      <c r="AN243" s="129"/>
      <c r="AO243" s="129"/>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c r="CF243" s="103"/>
      <c r="CG243" s="103"/>
      <c r="CH243" s="103"/>
      <c r="CI243" s="103"/>
      <c r="CJ243" s="103"/>
      <c r="CK243" s="103"/>
      <c r="CL243" s="103"/>
      <c r="CM243" s="103"/>
      <c r="CN243" s="103"/>
      <c r="CO243" s="103"/>
      <c r="CP243" s="103"/>
      <c r="CQ243" s="103"/>
      <c r="CR243" s="103"/>
      <c r="CS243" s="103"/>
      <c r="CT243" s="103"/>
      <c r="CU243" s="103"/>
      <c r="CV243" s="103"/>
      <c r="CW243" s="103"/>
    </row>
    <row r="244" spans="1:101" x14ac:dyDescent="0.2">
      <c r="A244" s="103"/>
      <c r="B244" s="103"/>
      <c r="D244" s="103"/>
      <c r="E244" s="124"/>
      <c r="F244" s="124"/>
      <c r="I244" s="103"/>
      <c r="J244" s="103"/>
      <c r="K244" s="103"/>
      <c r="L244" s="103"/>
      <c r="M244" s="103"/>
      <c r="N244" s="124"/>
      <c r="S244" s="129"/>
      <c r="Z244" s="129"/>
      <c r="AF244" s="129"/>
      <c r="AG244" s="129"/>
      <c r="AH244" s="129"/>
      <c r="AI244" s="129"/>
      <c r="AK244" s="129"/>
      <c r="AL244" s="129"/>
      <c r="AM244" s="129"/>
      <c r="AN244" s="129"/>
      <c r="AO244" s="129"/>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c r="CF244" s="103"/>
      <c r="CG244" s="103"/>
      <c r="CH244" s="103"/>
      <c r="CI244" s="103"/>
      <c r="CJ244" s="103"/>
      <c r="CK244" s="103"/>
      <c r="CL244" s="103"/>
      <c r="CM244" s="103"/>
      <c r="CN244" s="103"/>
      <c r="CO244" s="103"/>
      <c r="CP244" s="103"/>
      <c r="CQ244" s="103"/>
      <c r="CR244" s="103"/>
      <c r="CS244" s="103"/>
      <c r="CT244" s="103"/>
      <c r="CU244" s="103"/>
      <c r="CV244" s="103"/>
      <c r="CW244" s="103"/>
    </row>
    <row r="245" spans="1:101" x14ac:dyDescent="0.2">
      <c r="A245" s="103"/>
      <c r="B245" s="103"/>
      <c r="D245" s="103"/>
      <c r="E245" s="124"/>
      <c r="F245" s="124"/>
      <c r="I245" s="103"/>
      <c r="J245" s="103"/>
      <c r="K245" s="103"/>
      <c r="L245" s="103"/>
      <c r="M245" s="103"/>
      <c r="N245" s="124"/>
      <c r="S245" s="129"/>
      <c r="Z245" s="129"/>
      <c r="AF245" s="129"/>
      <c r="AG245" s="129"/>
      <c r="AH245" s="129"/>
      <c r="AI245" s="129"/>
      <c r="AK245" s="129"/>
      <c r="AL245" s="129"/>
      <c r="AM245" s="129"/>
      <c r="AN245" s="129"/>
      <c r="AO245" s="129"/>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3"/>
      <c r="BU245" s="103"/>
      <c r="BV245" s="103"/>
      <c r="BW245" s="103"/>
      <c r="BX245" s="103"/>
      <c r="BY245" s="103"/>
      <c r="BZ245" s="103"/>
      <c r="CA245" s="103"/>
      <c r="CB245" s="103"/>
      <c r="CC245" s="103"/>
      <c r="CD245" s="103"/>
      <c r="CE245" s="103"/>
      <c r="CF245" s="103"/>
      <c r="CG245" s="103"/>
      <c r="CH245" s="103"/>
      <c r="CI245" s="103"/>
      <c r="CJ245" s="103"/>
      <c r="CK245" s="103"/>
      <c r="CL245" s="103"/>
      <c r="CM245" s="103"/>
      <c r="CN245" s="103"/>
      <c r="CO245" s="103"/>
      <c r="CP245" s="103"/>
      <c r="CQ245" s="103"/>
      <c r="CR245" s="103"/>
      <c r="CS245" s="103"/>
      <c r="CT245" s="103"/>
      <c r="CU245" s="103"/>
      <c r="CV245" s="103"/>
      <c r="CW245" s="103"/>
    </row>
    <row r="246" spans="1:101" x14ac:dyDescent="0.2">
      <c r="A246" s="103"/>
      <c r="B246" s="103"/>
      <c r="D246" s="103"/>
      <c r="E246" s="124"/>
      <c r="F246" s="124"/>
      <c r="I246" s="103"/>
      <c r="J246" s="103"/>
      <c r="K246" s="103"/>
      <c r="L246" s="103"/>
      <c r="M246" s="103"/>
      <c r="N246" s="124"/>
      <c r="S246" s="129"/>
      <c r="Z246" s="129"/>
      <c r="AF246" s="129"/>
      <c r="AG246" s="129"/>
      <c r="AH246" s="129"/>
      <c r="AI246" s="129"/>
      <c r="AK246" s="129"/>
      <c r="AL246" s="129"/>
      <c r="AM246" s="129"/>
      <c r="AN246" s="129"/>
      <c r="AO246" s="129"/>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103"/>
      <c r="CF246" s="103"/>
      <c r="CG246" s="103"/>
      <c r="CH246" s="103"/>
      <c r="CI246" s="103"/>
      <c r="CJ246" s="103"/>
      <c r="CK246" s="103"/>
      <c r="CL246" s="103"/>
      <c r="CM246" s="103"/>
      <c r="CN246" s="103"/>
      <c r="CO246" s="103"/>
      <c r="CP246" s="103"/>
      <c r="CQ246" s="103"/>
      <c r="CR246" s="103"/>
      <c r="CS246" s="103"/>
      <c r="CT246" s="103"/>
      <c r="CU246" s="103"/>
      <c r="CV246" s="103"/>
      <c r="CW246" s="103"/>
    </row>
    <row r="247" spans="1:101" x14ac:dyDescent="0.2">
      <c r="A247" s="103"/>
      <c r="B247" s="103"/>
      <c r="D247" s="103"/>
      <c r="E247" s="124"/>
      <c r="F247" s="124"/>
      <c r="I247" s="103"/>
      <c r="J247" s="103"/>
      <c r="K247" s="103"/>
      <c r="L247" s="103"/>
      <c r="M247" s="103"/>
      <c r="N247" s="124"/>
      <c r="S247" s="129"/>
      <c r="Z247" s="129"/>
      <c r="AF247" s="129"/>
      <c r="AG247" s="129"/>
      <c r="AH247" s="129"/>
      <c r="AI247" s="129"/>
      <c r="AK247" s="129"/>
      <c r="AL247" s="129"/>
      <c r="AM247" s="129"/>
      <c r="AN247" s="129"/>
      <c r="AO247" s="129"/>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3"/>
      <c r="BU247" s="103"/>
      <c r="BV247" s="103"/>
      <c r="BW247" s="103"/>
      <c r="BX247" s="103"/>
      <c r="BY247" s="103"/>
      <c r="BZ247" s="103"/>
      <c r="CA247" s="103"/>
      <c r="CB247" s="103"/>
      <c r="CC247" s="103"/>
      <c r="CD247" s="103"/>
      <c r="CE247" s="103"/>
      <c r="CF247" s="103"/>
      <c r="CG247" s="103"/>
      <c r="CH247" s="103"/>
      <c r="CI247" s="103"/>
      <c r="CJ247" s="103"/>
      <c r="CK247" s="103"/>
      <c r="CL247" s="103"/>
      <c r="CM247" s="103"/>
      <c r="CN247" s="103"/>
      <c r="CO247" s="103"/>
      <c r="CP247" s="103"/>
      <c r="CQ247" s="103"/>
      <c r="CR247" s="103"/>
      <c r="CS247" s="103"/>
      <c r="CT247" s="103"/>
      <c r="CU247" s="103"/>
      <c r="CV247" s="103"/>
      <c r="CW247" s="103"/>
    </row>
    <row r="248" spans="1:101" x14ac:dyDescent="0.2">
      <c r="A248" s="103"/>
      <c r="B248" s="103"/>
      <c r="D248" s="103"/>
      <c r="E248" s="124"/>
      <c r="F248" s="124"/>
      <c r="I248" s="103"/>
      <c r="J248" s="103"/>
      <c r="K248" s="103"/>
      <c r="L248" s="103"/>
      <c r="M248" s="103"/>
      <c r="N248" s="124"/>
      <c r="S248" s="129"/>
      <c r="Z248" s="129"/>
      <c r="AF248" s="129"/>
      <c r="AG248" s="129"/>
      <c r="AH248" s="129"/>
      <c r="AI248" s="129"/>
      <c r="AK248" s="129"/>
      <c r="AL248" s="129"/>
      <c r="AM248" s="129"/>
      <c r="AN248" s="129"/>
      <c r="AO248" s="129"/>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3"/>
      <c r="BU248" s="103"/>
      <c r="BV248" s="103"/>
      <c r="BW248" s="103"/>
      <c r="BX248" s="103"/>
      <c r="BY248" s="103"/>
      <c r="BZ248" s="103"/>
      <c r="CA248" s="103"/>
      <c r="CB248" s="103"/>
      <c r="CC248" s="103"/>
      <c r="CD248" s="103"/>
      <c r="CE248" s="103"/>
      <c r="CF248" s="103"/>
      <c r="CG248" s="103"/>
      <c r="CH248" s="103"/>
      <c r="CI248" s="103"/>
      <c r="CJ248" s="103"/>
      <c r="CK248" s="103"/>
      <c r="CL248" s="103"/>
      <c r="CM248" s="103"/>
      <c r="CN248" s="103"/>
      <c r="CO248" s="103"/>
      <c r="CP248" s="103"/>
      <c r="CQ248" s="103"/>
      <c r="CR248" s="103"/>
      <c r="CS248" s="103"/>
      <c r="CT248" s="103"/>
      <c r="CU248" s="103"/>
      <c r="CV248" s="103"/>
      <c r="CW248" s="103"/>
    </row>
    <row r="249" spans="1:101" x14ac:dyDescent="0.2">
      <c r="A249" s="103"/>
      <c r="B249" s="103"/>
      <c r="D249" s="103"/>
      <c r="E249" s="124"/>
      <c r="F249" s="124"/>
      <c r="I249" s="103"/>
      <c r="J249" s="103"/>
      <c r="K249" s="103"/>
      <c r="L249" s="103"/>
      <c r="M249" s="103"/>
      <c r="N249" s="124"/>
      <c r="S249" s="129"/>
      <c r="Z249" s="129"/>
      <c r="AF249" s="129"/>
      <c r="AG249" s="129"/>
      <c r="AH249" s="129"/>
      <c r="AI249" s="129"/>
      <c r="AK249" s="129"/>
      <c r="AL249" s="129"/>
      <c r="AM249" s="129"/>
      <c r="AN249" s="129"/>
      <c r="AO249" s="129"/>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3"/>
      <c r="BU249" s="103"/>
      <c r="BV249" s="103"/>
      <c r="BW249" s="103"/>
      <c r="BX249" s="103"/>
      <c r="BY249" s="103"/>
      <c r="BZ249" s="103"/>
      <c r="CA249" s="103"/>
      <c r="CB249" s="103"/>
      <c r="CC249" s="103"/>
      <c r="CD249" s="103"/>
      <c r="CE249" s="103"/>
      <c r="CF249" s="103"/>
      <c r="CG249" s="103"/>
      <c r="CH249" s="103"/>
      <c r="CI249" s="103"/>
      <c r="CJ249" s="103"/>
      <c r="CK249" s="103"/>
      <c r="CL249" s="103"/>
      <c r="CM249" s="103"/>
      <c r="CN249" s="103"/>
      <c r="CO249" s="103"/>
      <c r="CP249" s="103"/>
      <c r="CQ249" s="103"/>
      <c r="CR249" s="103"/>
      <c r="CS249" s="103"/>
      <c r="CT249" s="103"/>
      <c r="CU249" s="103"/>
      <c r="CV249" s="103"/>
      <c r="CW249" s="103"/>
    </row>
    <row r="250" spans="1:101" x14ac:dyDescent="0.2">
      <c r="A250" s="103"/>
      <c r="B250" s="103"/>
      <c r="D250" s="103"/>
      <c r="E250" s="124"/>
      <c r="F250" s="124"/>
      <c r="I250" s="103"/>
      <c r="J250" s="103"/>
      <c r="K250" s="103"/>
      <c r="L250" s="103"/>
      <c r="M250" s="103"/>
      <c r="N250" s="124"/>
      <c r="S250" s="129"/>
      <c r="Z250" s="129"/>
      <c r="AF250" s="129"/>
      <c r="AG250" s="129"/>
      <c r="AH250" s="129"/>
      <c r="AI250" s="129"/>
      <c r="AK250" s="129"/>
      <c r="AL250" s="129"/>
      <c r="AM250" s="129"/>
      <c r="AN250" s="129"/>
      <c r="AO250" s="129"/>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c r="CF250" s="103"/>
      <c r="CG250" s="103"/>
      <c r="CH250" s="103"/>
      <c r="CI250" s="103"/>
      <c r="CJ250" s="103"/>
      <c r="CK250" s="103"/>
      <c r="CL250" s="103"/>
      <c r="CM250" s="103"/>
      <c r="CN250" s="103"/>
      <c r="CO250" s="103"/>
      <c r="CP250" s="103"/>
      <c r="CQ250" s="103"/>
      <c r="CR250" s="103"/>
      <c r="CS250" s="103"/>
      <c r="CT250" s="103"/>
      <c r="CU250" s="103"/>
      <c r="CV250" s="103"/>
      <c r="CW250" s="103"/>
    </row>
    <row r="251" spans="1:101" x14ac:dyDescent="0.2">
      <c r="A251" s="103"/>
      <c r="B251" s="103"/>
      <c r="D251" s="103"/>
      <c r="E251" s="124"/>
      <c r="F251" s="124"/>
      <c r="I251" s="103"/>
      <c r="J251" s="103"/>
      <c r="K251" s="103"/>
      <c r="L251" s="103"/>
      <c r="M251" s="103"/>
      <c r="N251" s="124"/>
      <c r="S251" s="129"/>
      <c r="Z251" s="129"/>
      <c r="AF251" s="129"/>
      <c r="AG251" s="129"/>
      <c r="AH251" s="129"/>
      <c r="AI251" s="129"/>
      <c r="AK251" s="129"/>
      <c r="AL251" s="129"/>
      <c r="AM251" s="129"/>
      <c r="AN251" s="129"/>
      <c r="AO251" s="129"/>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3"/>
      <c r="BU251" s="103"/>
      <c r="BV251" s="103"/>
      <c r="BW251" s="103"/>
      <c r="BX251" s="103"/>
      <c r="BY251" s="103"/>
      <c r="BZ251" s="103"/>
      <c r="CA251" s="103"/>
      <c r="CB251" s="103"/>
      <c r="CC251" s="103"/>
      <c r="CD251" s="103"/>
      <c r="CE251" s="103"/>
      <c r="CF251" s="103"/>
      <c r="CG251" s="103"/>
      <c r="CH251" s="103"/>
      <c r="CI251" s="103"/>
      <c r="CJ251" s="103"/>
      <c r="CK251" s="103"/>
      <c r="CL251" s="103"/>
      <c r="CM251" s="103"/>
      <c r="CN251" s="103"/>
      <c r="CO251" s="103"/>
      <c r="CP251" s="103"/>
      <c r="CQ251" s="103"/>
      <c r="CR251" s="103"/>
      <c r="CS251" s="103"/>
      <c r="CT251" s="103"/>
      <c r="CU251" s="103"/>
      <c r="CV251" s="103"/>
      <c r="CW251" s="103"/>
    </row>
    <row r="252" spans="1:101" x14ac:dyDescent="0.2">
      <c r="A252" s="103"/>
      <c r="B252" s="103"/>
      <c r="D252" s="103"/>
      <c r="E252" s="124"/>
      <c r="F252" s="124"/>
      <c r="I252" s="103"/>
      <c r="J252" s="103"/>
      <c r="K252" s="103"/>
      <c r="L252" s="103"/>
      <c r="M252" s="103"/>
      <c r="N252" s="124"/>
      <c r="S252" s="129"/>
      <c r="Z252" s="129"/>
      <c r="AF252" s="129"/>
      <c r="AG252" s="129"/>
      <c r="AH252" s="129"/>
      <c r="AI252" s="129"/>
      <c r="AK252" s="129"/>
      <c r="AL252" s="129"/>
      <c r="AM252" s="129"/>
      <c r="AN252" s="129"/>
      <c r="AO252" s="129"/>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3"/>
      <c r="BU252" s="103"/>
      <c r="BV252" s="103"/>
      <c r="BW252" s="103"/>
      <c r="BX252" s="103"/>
      <c r="BY252" s="103"/>
      <c r="BZ252" s="103"/>
      <c r="CA252" s="103"/>
      <c r="CB252" s="103"/>
      <c r="CC252" s="103"/>
      <c r="CD252" s="103"/>
      <c r="CE252" s="103"/>
      <c r="CF252" s="103"/>
      <c r="CG252" s="103"/>
      <c r="CH252" s="103"/>
      <c r="CI252" s="103"/>
      <c r="CJ252" s="103"/>
      <c r="CK252" s="103"/>
      <c r="CL252" s="103"/>
      <c r="CM252" s="103"/>
      <c r="CN252" s="103"/>
      <c r="CO252" s="103"/>
      <c r="CP252" s="103"/>
      <c r="CQ252" s="103"/>
      <c r="CR252" s="103"/>
      <c r="CS252" s="103"/>
      <c r="CT252" s="103"/>
      <c r="CU252" s="103"/>
      <c r="CV252" s="103"/>
      <c r="CW252" s="103"/>
    </row>
    <row r="253" spans="1:101" x14ac:dyDescent="0.2">
      <c r="A253" s="103"/>
      <c r="B253" s="103"/>
      <c r="D253" s="103"/>
      <c r="E253" s="124"/>
      <c r="F253" s="124"/>
      <c r="I253" s="103"/>
      <c r="J253" s="103"/>
      <c r="K253" s="103"/>
      <c r="L253" s="103"/>
      <c r="M253" s="103"/>
      <c r="N253" s="124"/>
      <c r="S253" s="129"/>
      <c r="Z253" s="129"/>
      <c r="AF253" s="129"/>
      <c r="AG253" s="129"/>
      <c r="AH253" s="129"/>
      <c r="AI253" s="129"/>
      <c r="AK253" s="129"/>
      <c r="AL253" s="129"/>
      <c r="AM253" s="129"/>
      <c r="AN253" s="129"/>
      <c r="AO253" s="129"/>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3"/>
      <c r="BU253" s="103"/>
      <c r="BV253" s="103"/>
      <c r="BW253" s="103"/>
      <c r="BX253" s="103"/>
      <c r="BY253" s="103"/>
      <c r="BZ253" s="103"/>
      <c r="CA253" s="103"/>
      <c r="CB253" s="103"/>
      <c r="CC253" s="103"/>
      <c r="CD253" s="103"/>
      <c r="CE253" s="103"/>
      <c r="CF253" s="103"/>
      <c r="CG253" s="103"/>
      <c r="CH253" s="103"/>
      <c r="CI253" s="103"/>
      <c r="CJ253" s="103"/>
      <c r="CK253" s="103"/>
      <c r="CL253" s="103"/>
      <c r="CM253" s="103"/>
      <c r="CN253" s="103"/>
      <c r="CO253" s="103"/>
      <c r="CP253" s="103"/>
      <c r="CQ253" s="103"/>
      <c r="CR253" s="103"/>
      <c r="CS253" s="103"/>
      <c r="CT253" s="103"/>
      <c r="CU253" s="103"/>
      <c r="CV253" s="103"/>
      <c r="CW253" s="103"/>
    </row>
    <row r="254" spans="1:101" x14ac:dyDescent="0.2">
      <c r="A254" s="103"/>
      <c r="B254" s="103"/>
      <c r="D254" s="103"/>
      <c r="E254" s="124"/>
      <c r="F254" s="124"/>
      <c r="I254" s="103"/>
      <c r="J254" s="103"/>
      <c r="K254" s="103"/>
      <c r="L254" s="103"/>
      <c r="M254" s="103"/>
      <c r="N254" s="124"/>
      <c r="S254" s="129"/>
      <c r="Z254" s="129"/>
      <c r="AF254" s="129"/>
      <c r="AG254" s="129"/>
      <c r="AH254" s="129"/>
      <c r="AI254" s="129"/>
      <c r="AK254" s="129"/>
      <c r="AL254" s="129"/>
      <c r="AM254" s="129"/>
      <c r="AN254" s="129"/>
      <c r="AO254" s="129"/>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103"/>
      <c r="CF254" s="103"/>
      <c r="CG254" s="103"/>
      <c r="CH254" s="103"/>
      <c r="CI254" s="103"/>
      <c r="CJ254" s="103"/>
      <c r="CK254" s="103"/>
      <c r="CL254" s="103"/>
      <c r="CM254" s="103"/>
      <c r="CN254" s="103"/>
      <c r="CO254" s="103"/>
      <c r="CP254" s="103"/>
      <c r="CQ254" s="103"/>
      <c r="CR254" s="103"/>
      <c r="CS254" s="103"/>
      <c r="CT254" s="103"/>
      <c r="CU254" s="103"/>
      <c r="CV254" s="103"/>
      <c r="CW254" s="103"/>
    </row>
    <row r="255" spans="1:101" x14ac:dyDescent="0.2">
      <c r="A255" s="103"/>
      <c r="B255" s="103"/>
      <c r="D255" s="103"/>
      <c r="E255" s="124"/>
      <c r="F255" s="124"/>
      <c r="I255" s="103"/>
      <c r="J255" s="103"/>
      <c r="K255" s="103"/>
      <c r="L255" s="103"/>
      <c r="M255" s="103"/>
      <c r="N255" s="124"/>
      <c r="S255" s="129"/>
      <c r="Z255" s="129"/>
      <c r="AF255" s="129"/>
      <c r="AG255" s="129"/>
      <c r="AH255" s="129"/>
      <c r="AI255" s="129"/>
      <c r="AK255" s="129"/>
      <c r="AL255" s="129"/>
      <c r="AM255" s="129"/>
      <c r="AN255" s="129"/>
      <c r="AO255" s="129"/>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c r="BX255" s="103"/>
      <c r="BY255" s="103"/>
      <c r="BZ255" s="103"/>
      <c r="CA255" s="103"/>
      <c r="CB255" s="103"/>
      <c r="CC255" s="103"/>
      <c r="CD255" s="103"/>
      <c r="CE255" s="103"/>
      <c r="CF255" s="103"/>
      <c r="CG255" s="103"/>
      <c r="CH255" s="103"/>
      <c r="CI255" s="103"/>
      <c r="CJ255" s="103"/>
      <c r="CK255" s="103"/>
      <c r="CL255" s="103"/>
      <c r="CM255" s="103"/>
      <c r="CN255" s="103"/>
      <c r="CO255" s="103"/>
      <c r="CP255" s="103"/>
      <c r="CQ255" s="103"/>
      <c r="CR255" s="103"/>
      <c r="CS255" s="103"/>
      <c r="CT255" s="103"/>
      <c r="CU255" s="103"/>
      <c r="CV255" s="103"/>
      <c r="CW255" s="103"/>
    </row>
    <row r="256" spans="1:101" x14ac:dyDescent="0.2">
      <c r="A256" s="103"/>
      <c r="B256" s="103"/>
      <c r="D256" s="103"/>
      <c r="E256" s="124"/>
      <c r="F256" s="124"/>
      <c r="I256" s="103"/>
      <c r="J256" s="103"/>
      <c r="K256" s="103"/>
      <c r="L256" s="103"/>
      <c r="M256" s="103"/>
      <c r="N256" s="124"/>
      <c r="S256" s="129"/>
      <c r="Z256" s="129"/>
      <c r="AF256" s="129"/>
      <c r="AG256" s="129"/>
      <c r="AH256" s="129"/>
      <c r="AI256" s="129"/>
      <c r="AK256" s="129"/>
      <c r="AL256" s="129"/>
      <c r="AM256" s="129"/>
      <c r="AN256" s="129"/>
      <c r="AO256" s="129"/>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3"/>
      <c r="BU256" s="103"/>
      <c r="BV256" s="103"/>
      <c r="BW256" s="103"/>
      <c r="BX256" s="103"/>
      <c r="BY256" s="103"/>
      <c r="BZ256" s="103"/>
      <c r="CA256" s="103"/>
      <c r="CB256" s="103"/>
      <c r="CC256" s="103"/>
      <c r="CD256" s="103"/>
      <c r="CE256" s="103"/>
      <c r="CF256" s="103"/>
      <c r="CG256" s="103"/>
      <c r="CH256" s="103"/>
      <c r="CI256" s="103"/>
      <c r="CJ256" s="103"/>
      <c r="CK256" s="103"/>
      <c r="CL256" s="103"/>
      <c r="CM256" s="103"/>
      <c r="CN256" s="103"/>
      <c r="CO256" s="103"/>
      <c r="CP256" s="103"/>
      <c r="CQ256" s="103"/>
      <c r="CR256" s="103"/>
      <c r="CS256" s="103"/>
      <c r="CT256" s="103"/>
      <c r="CU256" s="103"/>
      <c r="CV256" s="103"/>
      <c r="CW256" s="103"/>
    </row>
    <row r="257" spans="1:101" x14ac:dyDescent="0.2">
      <c r="A257" s="103"/>
      <c r="B257" s="103"/>
      <c r="D257" s="103"/>
      <c r="E257" s="124"/>
      <c r="F257" s="124"/>
      <c r="I257" s="103"/>
      <c r="J257" s="103"/>
      <c r="K257" s="103"/>
      <c r="L257" s="103"/>
      <c r="M257" s="103"/>
      <c r="N257" s="124"/>
      <c r="S257" s="129"/>
      <c r="Z257" s="129"/>
      <c r="AF257" s="129"/>
      <c r="AG257" s="129"/>
      <c r="AH257" s="129"/>
      <c r="AI257" s="129"/>
      <c r="AK257" s="129"/>
      <c r="AL257" s="129"/>
      <c r="AM257" s="129"/>
      <c r="AN257" s="129"/>
      <c r="AO257" s="129"/>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row>
    <row r="258" spans="1:101" x14ac:dyDescent="0.2">
      <c r="A258" s="103"/>
      <c r="B258" s="103"/>
      <c r="D258" s="103"/>
      <c r="E258" s="124"/>
      <c r="F258" s="124"/>
      <c r="I258" s="103"/>
      <c r="J258" s="103"/>
      <c r="K258" s="103"/>
      <c r="L258" s="103"/>
      <c r="M258" s="103"/>
      <c r="N258" s="124"/>
      <c r="S258" s="129"/>
      <c r="Z258" s="129"/>
      <c r="AF258" s="129"/>
      <c r="AG258" s="129"/>
      <c r="AH258" s="129"/>
      <c r="AI258" s="129"/>
      <c r="AK258" s="129"/>
      <c r="AL258" s="129"/>
      <c r="AM258" s="129"/>
      <c r="AN258" s="129"/>
      <c r="AO258" s="129"/>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103"/>
      <c r="BR258" s="103"/>
      <c r="BS258" s="103"/>
      <c r="BT258" s="103"/>
      <c r="BU258" s="103"/>
      <c r="BV258" s="103"/>
      <c r="BW258" s="103"/>
      <c r="BX258" s="103"/>
      <c r="BY258" s="103"/>
      <c r="BZ258" s="103"/>
      <c r="CA258" s="103"/>
      <c r="CB258" s="103"/>
      <c r="CC258" s="103"/>
      <c r="CD258" s="103"/>
      <c r="CE258" s="103"/>
      <c r="CF258" s="103"/>
      <c r="CG258" s="103"/>
      <c r="CH258" s="103"/>
      <c r="CI258" s="103"/>
      <c r="CJ258" s="103"/>
      <c r="CK258" s="103"/>
      <c r="CL258" s="103"/>
      <c r="CM258" s="103"/>
      <c r="CN258" s="103"/>
      <c r="CO258" s="103"/>
      <c r="CP258" s="103"/>
      <c r="CQ258" s="103"/>
      <c r="CR258" s="103"/>
      <c r="CS258" s="103"/>
      <c r="CT258" s="103"/>
      <c r="CU258" s="103"/>
      <c r="CV258" s="103"/>
      <c r="CW258" s="103"/>
    </row>
    <row r="259" spans="1:101" x14ac:dyDescent="0.2">
      <c r="A259" s="103"/>
      <c r="B259" s="103"/>
      <c r="D259" s="103"/>
      <c r="E259" s="124"/>
      <c r="F259" s="124"/>
      <c r="I259" s="103"/>
      <c r="J259" s="103"/>
      <c r="K259" s="103"/>
      <c r="L259" s="103"/>
      <c r="M259" s="103"/>
      <c r="N259" s="124"/>
      <c r="S259" s="129"/>
      <c r="Z259" s="129"/>
      <c r="AF259" s="129"/>
      <c r="AG259" s="129"/>
      <c r="AH259" s="129"/>
      <c r="AI259" s="129"/>
      <c r="AK259" s="129"/>
      <c r="AL259" s="129"/>
      <c r="AM259" s="129"/>
      <c r="AN259" s="129"/>
      <c r="AO259" s="129"/>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c r="CF259" s="103"/>
      <c r="CG259" s="103"/>
      <c r="CH259" s="103"/>
      <c r="CI259" s="103"/>
      <c r="CJ259" s="103"/>
      <c r="CK259" s="103"/>
      <c r="CL259" s="103"/>
      <c r="CM259" s="103"/>
      <c r="CN259" s="103"/>
      <c r="CO259" s="103"/>
      <c r="CP259" s="103"/>
      <c r="CQ259" s="103"/>
      <c r="CR259" s="103"/>
      <c r="CS259" s="103"/>
      <c r="CT259" s="103"/>
      <c r="CU259" s="103"/>
      <c r="CV259" s="103"/>
      <c r="CW259" s="103"/>
    </row>
    <row r="260" spans="1:101" x14ac:dyDescent="0.2">
      <c r="A260" s="103"/>
      <c r="B260" s="103"/>
      <c r="D260" s="103"/>
      <c r="E260" s="124"/>
      <c r="F260" s="124"/>
      <c r="I260" s="103"/>
      <c r="J260" s="103"/>
      <c r="K260" s="103"/>
      <c r="L260" s="103"/>
      <c r="M260" s="103"/>
      <c r="N260" s="124"/>
      <c r="S260" s="129"/>
      <c r="Z260" s="129"/>
      <c r="AF260" s="129"/>
      <c r="AG260" s="129"/>
      <c r="AH260" s="129"/>
      <c r="AI260" s="129"/>
      <c r="AK260" s="129"/>
      <c r="AL260" s="129"/>
      <c r="AM260" s="129"/>
      <c r="AN260" s="129"/>
      <c r="AO260" s="129"/>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3"/>
      <c r="BU260" s="103"/>
      <c r="BV260" s="103"/>
      <c r="BW260" s="103"/>
      <c r="BX260" s="103"/>
      <c r="BY260" s="103"/>
      <c r="BZ260" s="103"/>
      <c r="CA260" s="103"/>
      <c r="CB260" s="103"/>
      <c r="CC260" s="103"/>
      <c r="CD260" s="103"/>
      <c r="CE260" s="103"/>
      <c r="CF260" s="103"/>
      <c r="CG260" s="103"/>
      <c r="CH260" s="103"/>
      <c r="CI260" s="103"/>
      <c r="CJ260" s="103"/>
      <c r="CK260" s="103"/>
      <c r="CL260" s="103"/>
      <c r="CM260" s="103"/>
      <c r="CN260" s="103"/>
      <c r="CO260" s="103"/>
      <c r="CP260" s="103"/>
      <c r="CQ260" s="103"/>
      <c r="CR260" s="103"/>
      <c r="CS260" s="103"/>
      <c r="CT260" s="103"/>
      <c r="CU260" s="103"/>
      <c r="CV260" s="103"/>
      <c r="CW260" s="103"/>
    </row>
    <row r="261" spans="1:101" x14ac:dyDescent="0.2">
      <c r="A261" s="103"/>
      <c r="B261" s="103"/>
      <c r="D261" s="103"/>
      <c r="E261" s="124"/>
      <c r="F261" s="124"/>
      <c r="I261" s="103"/>
      <c r="J261" s="103"/>
      <c r="K261" s="103"/>
      <c r="L261" s="103"/>
      <c r="M261" s="103"/>
      <c r="N261" s="124"/>
      <c r="S261" s="129"/>
      <c r="Z261" s="129"/>
      <c r="AF261" s="129"/>
      <c r="AG261" s="129"/>
      <c r="AH261" s="129"/>
      <c r="AI261" s="129"/>
      <c r="AK261" s="129"/>
      <c r="AL261" s="129"/>
      <c r="AM261" s="129"/>
      <c r="AN261" s="129"/>
      <c r="AO261" s="129"/>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c r="CF261" s="103"/>
      <c r="CG261" s="103"/>
      <c r="CH261" s="103"/>
      <c r="CI261" s="103"/>
      <c r="CJ261" s="103"/>
      <c r="CK261" s="103"/>
      <c r="CL261" s="103"/>
      <c r="CM261" s="103"/>
      <c r="CN261" s="103"/>
      <c r="CO261" s="103"/>
      <c r="CP261" s="103"/>
      <c r="CQ261" s="103"/>
      <c r="CR261" s="103"/>
      <c r="CS261" s="103"/>
      <c r="CT261" s="103"/>
      <c r="CU261" s="103"/>
      <c r="CV261" s="103"/>
      <c r="CW261" s="103"/>
    </row>
    <row r="262" spans="1:101" x14ac:dyDescent="0.2">
      <c r="A262" s="103"/>
      <c r="B262" s="103"/>
      <c r="D262" s="103"/>
      <c r="E262" s="124"/>
      <c r="F262" s="124"/>
      <c r="I262" s="103"/>
      <c r="J262" s="103"/>
      <c r="K262" s="103"/>
      <c r="L262" s="103"/>
      <c r="M262" s="103"/>
      <c r="N262" s="124"/>
      <c r="S262" s="129"/>
      <c r="Z262" s="129"/>
      <c r="AF262" s="129"/>
      <c r="AG262" s="129"/>
      <c r="AH262" s="129"/>
      <c r="AI262" s="129"/>
      <c r="AK262" s="129"/>
      <c r="AL262" s="129"/>
      <c r="AM262" s="129"/>
      <c r="AN262" s="129"/>
      <c r="AO262" s="129"/>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c r="CF262" s="103"/>
      <c r="CG262" s="103"/>
      <c r="CH262" s="103"/>
      <c r="CI262" s="103"/>
      <c r="CJ262" s="103"/>
      <c r="CK262" s="103"/>
      <c r="CL262" s="103"/>
      <c r="CM262" s="103"/>
      <c r="CN262" s="103"/>
      <c r="CO262" s="103"/>
      <c r="CP262" s="103"/>
      <c r="CQ262" s="103"/>
      <c r="CR262" s="103"/>
      <c r="CS262" s="103"/>
      <c r="CT262" s="103"/>
      <c r="CU262" s="103"/>
      <c r="CV262" s="103"/>
      <c r="CW262" s="103"/>
    </row>
    <row r="263" spans="1:101" x14ac:dyDescent="0.2">
      <c r="A263" s="103"/>
      <c r="B263" s="103"/>
      <c r="D263" s="103"/>
      <c r="E263" s="124"/>
      <c r="F263" s="124"/>
      <c r="I263" s="103"/>
      <c r="J263" s="103"/>
      <c r="K263" s="103"/>
      <c r="L263" s="103"/>
      <c r="M263" s="103"/>
      <c r="N263" s="124"/>
      <c r="S263" s="129"/>
      <c r="Z263" s="129"/>
      <c r="AF263" s="129"/>
      <c r="AG263" s="129"/>
      <c r="AH263" s="129"/>
      <c r="AI263" s="129"/>
      <c r="AK263" s="129"/>
      <c r="AL263" s="129"/>
      <c r="AM263" s="129"/>
      <c r="AN263" s="129"/>
      <c r="AO263" s="129"/>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c r="CF263" s="103"/>
      <c r="CG263" s="103"/>
      <c r="CH263" s="103"/>
      <c r="CI263" s="103"/>
      <c r="CJ263" s="103"/>
      <c r="CK263" s="103"/>
      <c r="CL263" s="103"/>
      <c r="CM263" s="103"/>
      <c r="CN263" s="103"/>
      <c r="CO263" s="103"/>
      <c r="CP263" s="103"/>
      <c r="CQ263" s="103"/>
      <c r="CR263" s="103"/>
      <c r="CS263" s="103"/>
      <c r="CT263" s="103"/>
      <c r="CU263" s="103"/>
      <c r="CV263" s="103"/>
      <c r="CW263" s="103"/>
    </row>
    <row r="264" spans="1:101" x14ac:dyDescent="0.2">
      <c r="A264" s="103"/>
      <c r="B264" s="103"/>
      <c r="D264" s="103"/>
      <c r="E264" s="124"/>
      <c r="F264" s="124"/>
      <c r="I264" s="103"/>
      <c r="J264" s="103"/>
      <c r="K264" s="103"/>
      <c r="L264" s="103"/>
      <c r="M264" s="103"/>
      <c r="N264" s="124"/>
      <c r="S264" s="129"/>
      <c r="Z264" s="129"/>
      <c r="AF264" s="129"/>
      <c r="AG264" s="129"/>
      <c r="AH264" s="129"/>
      <c r="AI264" s="129"/>
      <c r="AK264" s="129"/>
      <c r="AL264" s="129"/>
      <c r="AM264" s="129"/>
      <c r="AN264" s="129"/>
      <c r="AO264" s="129"/>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c r="CF264" s="103"/>
      <c r="CG264" s="103"/>
      <c r="CH264" s="103"/>
      <c r="CI264" s="103"/>
      <c r="CJ264" s="103"/>
      <c r="CK264" s="103"/>
      <c r="CL264" s="103"/>
      <c r="CM264" s="103"/>
      <c r="CN264" s="103"/>
      <c r="CO264" s="103"/>
      <c r="CP264" s="103"/>
      <c r="CQ264" s="103"/>
      <c r="CR264" s="103"/>
      <c r="CS264" s="103"/>
      <c r="CT264" s="103"/>
      <c r="CU264" s="103"/>
      <c r="CV264" s="103"/>
      <c r="CW264" s="103"/>
    </row>
    <row r="265" spans="1:101" x14ac:dyDescent="0.2">
      <c r="A265" s="103"/>
      <c r="B265" s="103"/>
      <c r="D265" s="103"/>
      <c r="E265" s="124"/>
      <c r="F265" s="124"/>
      <c r="I265" s="103"/>
      <c r="J265" s="103"/>
      <c r="K265" s="103"/>
      <c r="L265" s="103"/>
      <c r="M265" s="103"/>
      <c r="N265" s="124"/>
      <c r="S265" s="129"/>
      <c r="Z265" s="129"/>
      <c r="AF265" s="129"/>
      <c r="AG265" s="129"/>
      <c r="AH265" s="129"/>
      <c r="AI265" s="129"/>
      <c r="AK265" s="129"/>
      <c r="AL265" s="129"/>
      <c r="AM265" s="129"/>
      <c r="AN265" s="129"/>
      <c r="AO265" s="129"/>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c r="CF265" s="103"/>
      <c r="CG265" s="103"/>
      <c r="CH265" s="103"/>
      <c r="CI265" s="103"/>
      <c r="CJ265" s="103"/>
      <c r="CK265" s="103"/>
      <c r="CL265" s="103"/>
      <c r="CM265" s="103"/>
      <c r="CN265" s="103"/>
      <c r="CO265" s="103"/>
      <c r="CP265" s="103"/>
      <c r="CQ265" s="103"/>
      <c r="CR265" s="103"/>
      <c r="CS265" s="103"/>
      <c r="CT265" s="103"/>
      <c r="CU265" s="103"/>
      <c r="CV265" s="103"/>
      <c r="CW265" s="103"/>
    </row>
    <row r="266" spans="1:101" x14ac:dyDescent="0.2">
      <c r="A266" s="103"/>
      <c r="B266" s="103"/>
      <c r="D266" s="103"/>
      <c r="E266" s="124"/>
      <c r="F266" s="124"/>
      <c r="I266" s="103"/>
      <c r="J266" s="103"/>
      <c r="K266" s="103"/>
      <c r="L266" s="103"/>
      <c r="M266" s="103"/>
      <c r="N266" s="124"/>
      <c r="S266" s="129"/>
      <c r="Z266" s="129"/>
      <c r="AF266" s="129"/>
      <c r="AG266" s="129"/>
      <c r="AH266" s="129"/>
      <c r="AI266" s="129"/>
      <c r="AK266" s="129"/>
      <c r="AL266" s="129"/>
      <c r="AM266" s="129"/>
      <c r="AN266" s="129"/>
      <c r="AO266" s="129"/>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c r="CF266" s="103"/>
      <c r="CG266" s="103"/>
      <c r="CH266" s="103"/>
      <c r="CI266" s="103"/>
      <c r="CJ266" s="103"/>
      <c r="CK266" s="103"/>
      <c r="CL266" s="103"/>
      <c r="CM266" s="103"/>
      <c r="CN266" s="103"/>
      <c r="CO266" s="103"/>
      <c r="CP266" s="103"/>
      <c r="CQ266" s="103"/>
      <c r="CR266" s="103"/>
      <c r="CS266" s="103"/>
      <c r="CT266" s="103"/>
      <c r="CU266" s="103"/>
      <c r="CV266" s="103"/>
      <c r="CW266" s="103"/>
    </row>
    <row r="267" spans="1:101" x14ac:dyDescent="0.2">
      <c r="A267" s="103"/>
      <c r="B267" s="103"/>
      <c r="D267" s="103"/>
      <c r="E267" s="124"/>
      <c r="F267" s="124"/>
      <c r="I267" s="103"/>
      <c r="J267" s="103"/>
      <c r="K267" s="103"/>
      <c r="L267" s="103"/>
      <c r="M267" s="103"/>
      <c r="N267" s="124"/>
      <c r="S267" s="129"/>
      <c r="Z267" s="129"/>
      <c r="AF267" s="129"/>
      <c r="AG267" s="129"/>
      <c r="AH267" s="129"/>
      <c r="AI267" s="129"/>
      <c r="AK267" s="129"/>
      <c r="AL267" s="129"/>
      <c r="AM267" s="129"/>
      <c r="AN267" s="129"/>
      <c r="AO267" s="129"/>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c r="CF267" s="103"/>
      <c r="CG267" s="103"/>
      <c r="CH267" s="103"/>
      <c r="CI267" s="103"/>
      <c r="CJ267" s="103"/>
      <c r="CK267" s="103"/>
      <c r="CL267" s="103"/>
      <c r="CM267" s="103"/>
      <c r="CN267" s="103"/>
      <c r="CO267" s="103"/>
      <c r="CP267" s="103"/>
      <c r="CQ267" s="103"/>
      <c r="CR267" s="103"/>
      <c r="CS267" s="103"/>
      <c r="CT267" s="103"/>
      <c r="CU267" s="103"/>
      <c r="CV267" s="103"/>
      <c r="CW267" s="103"/>
    </row>
    <row r="268" spans="1:101" x14ac:dyDescent="0.2">
      <c r="A268" s="103"/>
      <c r="B268" s="103"/>
      <c r="D268" s="103"/>
      <c r="E268" s="124"/>
      <c r="F268" s="124"/>
      <c r="I268" s="103"/>
      <c r="J268" s="103"/>
      <c r="K268" s="103"/>
      <c r="L268" s="103"/>
      <c r="M268" s="103"/>
      <c r="N268" s="124"/>
      <c r="S268" s="129"/>
      <c r="Z268" s="129"/>
      <c r="AF268" s="129"/>
      <c r="AG268" s="129"/>
      <c r="AH268" s="129"/>
      <c r="AI268" s="129"/>
      <c r="AK268" s="129"/>
      <c r="AL268" s="129"/>
      <c r="AM268" s="129"/>
      <c r="AN268" s="129"/>
      <c r="AO268" s="129"/>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row>
    <row r="269" spans="1:101" x14ac:dyDescent="0.2">
      <c r="A269" s="103"/>
      <c r="B269" s="103"/>
      <c r="D269" s="103"/>
      <c r="E269" s="124"/>
      <c r="F269" s="124"/>
      <c r="I269" s="103"/>
      <c r="J269" s="103"/>
      <c r="K269" s="103"/>
      <c r="L269" s="103"/>
      <c r="M269" s="103"/>
      <c r="N269" s="124"/>
      <c r="S269" s="129"/>
      <c r="Z269" s="129"/>
      <c r="AF269" s="129"/>
      <c r="AG269" s="129"/>
      <c r="AH269" s="129"/>
      <c r="AI269" s="129"/>
      <c r="AK269" s="129"/>
      <c r="AL269" s="129"/>
      <c r="AM269" s="129"/>
      <c r="AN269" s="129"/>
      <c r="AO269" s="129"/>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c r="CF269" s="103"/>
      <c r="CG269" s="103"/>
      <c r="CH269" s="103"/>
      <c r="CI269" s="103"/>
      <c r="CJ269" s="103"/>
      <c r="CK269" s="103"/>
      <c r="CL269" s="103"/>
      <c r="CM269" s="103"/>
      <c r="CN269" s="103"/>
      <c r="CO269" s="103"/>
      <c r="CP269" s="103"/>
      <c r="CQ269" s="103"/>
      <c r="CR269" s="103"/>
      <c r="CS269" s="103"/>
      <c r="CT269" s="103"/>
      <c r="CU269" s="103"/>
      <c r="CV269" s="103"/>
      <c r="CW269" s="103"/>
    </row>
    <row r="270" spans="1:101" x14ac:dyDescent="0.2">
      <c r="A270" s="103"/>
      <c r="B270" s="103"/>
      <c r="D270" s="103"/>
      <c r="E270" s="124"/>
      <c r="F270" s="124"/>
      <c r="I270" s="103"/>
      <c r="J270" s="103"/>
      <c r="K270" s="103"/>
      <c r="L270" s="103"/>
      <c r="M270" s="103"/>
      <c r="N270" s="124"/>
      <c r="S270" s="129"/>
      <c r="Z270" s="129"/>
      <c r="AF270" s="129"/>
      <c r="AG270" s="129"/>
      <c r="AH270" s="129"/>
      <c r="AI270" s="129"/>
      <c r="AK270" s="129"/>
      <c r="AL270" s="129"/>
      <c r="AM270" s="129"/>
      <c r="AN270" s="129"/>
      <c r="AO270" s="129"/>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c r="CF270" s="103"/>
      <c r="CG270" s="103"/>
      <c r="CH270" s="103"/>
      <c r="CI270" s="103"/>
      <c r="CJ270" s="103"/>
      <c r="CK270" s="103"/>
      <c r="CL270" s="103"/>
      <c r="CM270" s="103"/>
      <c r="CN270" s="103"/>
      <c r="CO270" s="103"/>
      <c r="CP270" s="103"/>
      <c r="CQ270" s="103"/>
      <c r="CR270" s="103"/>
      <c r="CS270" s="103"/>
      <c r="CT270" s="103"/>
      <c r="CU270" s="103"/>
      <c r="CV270" s="103"/>
      <c r="CW270" s="103"/>
    </row>
    <row r="271" spans="1:101" x14ac:dyDescent="0.2">
      <c r="A271" s="103"/>
      <c r="B271" s="103"/>
      <c r="D271" s="103"/>
      <c r="E271" s="124"/>
      <c r="F271" s="124"/>
      <c r="I271" s="103"/>
      <c r="J271" s="103"/>
      <c r="K271" s="103"/>
      <c r="L271" s="103"/>
      <c r="M271" s="103"/>
      <c r="N271" s="124"/>
      <c r="S271" s="129"/>
      <c r="Z271" s="129"/>
      <c r="AF271" s="129"/>
      <c r="AG271" s="129"/>
      <c r="AH271" s="129"/>
      <c r="AI271" s="129"/>
      <c r="AK271" s="129"/>
      <c r="AL271" s="129"/>
      <c r="AM271" s="129"/>
      <c r="AN271" s="129"/>
      <c r="AO271" s="129"/>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c r="CF271" s="103"/>
      <c r="CG271" s="103"/>
      <c r="CH271" s="103"/>
      <c r="CI271" s="103"/>
      <c r="CJ271" s="103"/>
      <c r="CK271" s="103"/>
      <c r="CL271" s="103"/>
      <c r="CM271" s="103"/>
      <c r="CN271" s="103"/>
      <c r="CO271" s="103"/>
      <c r="CP271" s="103"/>
      <c r="CQ271" s="103"/>
      <c r="CR271" s="103"/>
      <c r="CS271" s="103"/>
      <c r="CT271" s="103"/>
      <c r="CU271" s="103"/>
      <c r="CV271" s="103"/>
      <c r="CW271" s="103"/>
    </row>
    <row r="272" spans="1:101" x14ac:dyDescent="0.2">
      <c r="A272" s="103"/>
      <c r="B272" s="103"/>
      <c r="D272" s="103"/>
      <c r="E272" s="124"/>
      <c r="F272" s="124"/>
      <c r="I272" s="103"/>
      <c r="J272" s="103"/>
      <c r="K272" s="103"/>
      <c r="L272" s="103"/>
      <c r="M272" s="103"/>
      <c r="N272" s="124"/>
      <c r="S272" s="129"/>
      <c r="Z272" s="129"/>
      <c r="AF272" s="129"/>
      <c r="AG272" s="129"/>
      <c r="AH272" s="129"/>
      <c r="AI272" s="129"/>
      <c r="AK272" s="129"/>
      <c r="AL272" s="129"/>
      <c r="AM272" s="129"/>
      <c r="AN272" s="129"/>
      <c r="AO272" s="129"/>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c r="CF272" s="103"/>
      <c r="CG272" s="103"/>
      <c r="CH272" s="103"/>
      <c r="CI272" s="103"/>
      <c r="CJ272" s="103"/>
      <c r="CK272" s="103"/>
      <c r="CL272" s="103"/>
      <c r="CM272" s="103"/>
      <c r="CN272" s="103"/>
      <c r="CO272" s="103"/>
      <c r="CP272" s="103"/>
      <c r="CQ272" s="103"/>
      <c r="CR272" s="103"/>
      <c r="CS272" s="103"/>
      <c r="CT272" s="103"/>
      <c r="CU272" s="103"/>
      <c r="CV272" s="103"/>
      <c r="CW272" s="103"/>
    </row>
    <row r="273" spans="1:101" x14ac:dyDescent="0.2">
      <c r="A273" s="103"/>
      <c r="B273" s="103"/>
      <c r="D273" s="103"/>
      <c r="E273" s="124"/>
      <c r="F273" s="124"/>
      <c r="I273" s="103"/>
      <c r="J273" s="103"/>
      <c r="K273" s="103"/>
      <c r="L273" s="103"/>
      <c r="M273" s="103"/>
      <c r="N273" s="124"/>
      <c r="S273" s="129"/>
      <c r="Z273" s="129"/>
      <c r="AF273" s="129"/>
      <c r="AG273" s="129"/>
      <c r="AH273" s="129"/>
      <c r="AI273" s="129"/>
      <c r="AK273" s="129"/>
      <c r="AL273" s="129"/>
      <c r="AM273" s="129"/>
      <c r="AN273" s="129"/>
      <c r="AO273" s="129"/>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c r="CF273" s="103"/>
      <c r="CG273" s="103"/>
      <c r="CH273" s="103"/>
      <c r="CI273" s="103"/>
      <c r="CJ273" s="103"/>
      <c r="CK273" s="103"/>
      <c r="CL273" s="103"/>
      <c r="CM273" s="103"/>
      <c r="CN273" s="103"/>
      <c r="CO273" s="103"/>
      <c r="CP273" s="103"/>
      <c r="CQ273" s="103"/>
      <c r="CR273" s="103"/>
      <c r="CS273" s="103"/>
      <c r="CT273" s="103"/>
      <c r="CU273" s="103"/>
      <c r="CV273" s="103"/>
      <c r="CW273" s="103"/>
    </row>
    <row r="274" spans="1:101" x14ac:dyDescent="0.2">
      <c r="A274" s="103"/>
      <c r="B274" s="103"/>
      <c r="D274" s="103"/>
      <c r="E274" s="124"/>
      <c r="F274" s="124"/>
      <c r="I274" s="103"/>
      <c r="J274" s="103"/>
      <c r="K274" s="103"/>
      <c r="L274" s="103"/>
      <c r="M274" s="103"/>
      <c r="N274" s="124"/>
      <c r="S274" s="129"/>
      <c r="Z274" s="129"/>
      <c r="AF274" s="129"/>
      <c r="AG274" s="129"/>
      <c r="AH274" s="129"/>
      <c r="AI274" s="129"/>
      <c r="AK274" s="129"/>
      <c r="AL274" s="129"/>
      <c r="AM274" s="129"/>
      <c r="AN274" s="129"/>
      <c r="AO274" s="129"/>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c r="CF274" s="103"/>
      <c r="CG274" s="103"/>
      <c r="CH274" s="103"/>
      <c r="CI274" s="103"/>
      <c r="CJ274" s="103"/>
      <c r="CK274" s="103"/>
      <c r="CL274" s="103"/>
      <c r="CM274" s="103"/>
      <c r="CN274" s="103"/>
      <c r="CO274" s="103"/>
      <c r="CP274" s="103"/>
      <c r="CQ274" s="103"/>
      <c r="CR274" s="103"/>
      <c r="CS274" s="103"/>
      <c r="CT274" s="103"/>
      <c r="CU274" s="103"/>
      <c r="CV274" s="103"/>
      <c r="CW274" s="103"/>
    </row>
    <row r="275" spans="1:101" x14ac:dyDescent="0.2">
      <c r="A275" s="103"/>
      <c r="B275" s="103"/>
      <c r="D275" s="103"/>
      <c r="E275" s="124"/>
      <c r="F275" s="124"/>
      <c r="I275" s="103"/>
      <c r="J275" s="103"/>
      <c r="K275" s="103"/>
      <c r="L275" s="103"/>
      <c r="M275" s="103"/>
      <c r="N275" s="124"/>
      <c r="S275" s="129"/>
      <c r="Z275" s="129"/>
      <c r="AF275" s="129"/>
      <c r="AG275" s="129"/>
      <c r="AH275" s="129"/>
      <c r="AI275" s="129"/>
      <c r="AK275" s="129"/>
      <c r="AL275" s="129"/>
      <c r="AM275" s="129"/>
      <c r="AN275" s="129"/>
      <c r="AO275" s="129"/>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c r="CF275" s="103"/>
      <c r="CG275" s="103"/>
      <c r="CH275" s="103"/>
      <c r="CI275" s="103"/>
      <c r="CJ275" s="103"/>
      <c r="CK275" s="103"/>
      <c r="CL275" s="103"/>
      <c r="CM275" s="103"/>
      <c r="CN275" s="103"/>
      <c r="CO275" s="103"/>
      <c r="CP275" s="103"/>
      <c r="CQ275" s="103"/>
      <c r="CR275" s="103"/>
      <c r="CS275" s="103"/>
      <c r="CT275" s="103"/>
      <c r="CU275" s="103"/>
      <c r="CV275" s="103"/>
      <c r="CW275" s="103"/>
    </row>
    <row r="276" spans="1:101" x14ac:dyDescent="0.2">
      <c r="A276" s="103"/>
      <c r="B276" s="103"/>
      <c r="D276" s="103"/>
      <c r="E276" s="124"/>
      <c r="F276" s="124"/>
      <c r="I276" s="103"/>
      <c r="J276" s="103"/>
      <c r="K276" s="103"/>
      <c r="L276" s="103"/>
      <c r="M276" s="103"/>
      <c r="N276" s="124"/>
      <c r="S276" s="129"/>
      <c r="Z276" s="129"/>
      <c r="AF276" s="129"/>
      <c r="AG276" s="129"/>
      <c r="AH276" s="129"/>
      <c r="AI276" s="129"/>
      <c r="AK276" s="129"/>
      <c r="AL276" s="129"/>
      <c r="AM276" s="129"/>
      <c r="AN276" s="129"/>
      <c r="AO276" s="129"/>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c r="CF276" s="103"/>
      <c r="CG276" s="103"/>
      <c r="CH276" s="103"/>
      <c r="CI276" s="103"/>
      <c r="CJ276" s="103"/>
      <c r="CK276" s="103"/>
      <c r="CL276" s="103"/>
      <c r="CM276" s="103"/>
      <c r="CN276" s="103"/>
      <c r="CO276" s="103"/>
      <c r="CP276" s="103"/>
      <c r="CQ276" s="103"/>
      <c r="CR276" s="103"/>
      <c r="CS276" s="103"/>
      <c r="CT276" s="103"/>
      <c r="CU276" s="103"/>
      <c r="CV276" s="103"/>
      <c r="CW276" s="103"/>
    </row>
    <row r="277" spans="1:101" x14ac:dyDescent="0.2">
      <c r="A277" s="103"/>
      <c r="B277" s="103"/>
      <c r="D277" s="103"/>
      <c r="E277" s="124"/>
      <c r="F277" s="124"/>
      <c r="I277" s="103"/>
      <c r="J277" s="103"/>
      <c r="K277" s="103"/>
      <c r="L277" s="103"/>
      <c r="M277" s="103"/>
      <c r="N277" s="124"/>
      <c r="S277" s="129"/>
      <c r="Z277" s="129"/>
      <c r="AF277" s="129"/>
      <c r="AG277" s="129"/>
      <c r="AH277" s="129"/>
      <c r="AI277" s="129"/>
      <c r="AK277" s="129"/>
      <c r="AL277" s="129"/>
      <c r="AM277" s="129"/>
      <c r="AN277" s="129"/>
      <c r="AO277" s="129"/>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c r="CF277" s="103"/>
      <c r="CG277" s="103"/>
      <c r="CH277" s="103"/>
      <c r="CI277" s="103"/>
      <c r="CJ277" s="103"/>
      <c r="CK277" s="103"/>
      <c r="CL277" s="103"/>
      <c r="CM277" s="103"/>
      <c r="CN277" s="103"/>
      <c r="CO277" s="103"/>
      <c r="CP277" s="103"/>
      <c r="CQ277" s="103"/>
      <c r="CR277" s="103"/>
      <c r="CS277" s="103"/>
      <c r="CT277" s="103"/>
      <c r="CU277" s="103"/>
      <c r="CV277" s="103"/>
      <c r="CW277" s="103"/>
    </row>
    <row r="278" spans="1:101" x14ac:dyDescent="0.2">
      <c r="A278" s="103"/>
      <c r="B278" s="103"/>
      <c r="D278" s="103"/>
      <c r="E278" s="124"/>
      <c r="F278" s="124"/>
      <c r="I278" s="103"/>
      <c r="J278" s="103"/>
      <c r="K278" s="103"/>
      <c r="L278" s="103"/>
      <c r="M278" s="103"/>
      <c r="N278" s="124"/>
      <c r="S278" s="129"/>
      <c r="Z278" s="129"/>
      <c r="AF278" s="129"/>
      <c r="AG278" s="129"/>
      <c r="AH278" s="129"/>
      <c r="AI278" s="129"/>
      <c r="AK278" s="129"/>
      <c r="AL278" s="129"/>
      <c r="AM278" s="129"/>
      <c r="AN278" s="129"/>
      <c r="AO278" s="129"/>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c r="CF278" s="103"/>
      <c r="CG278" s="103"/>
      <c r="CH278" s="103"/>
      <c r="CI278" s="103"/>
      <c r="CJ278" s="103"/>
      <c r="CK278" s="103"/>
      <c r="CL278" s="103"/>
      <c r="CM278" s="103"/>
      <c r="CN278" s="103"/>
      <c r="CO278" s="103"/>
      <c r="CP278" s="103"/>
      <c r="CQ278" s="103"/>
      <c r="CR278" s="103"/>
      <c r="CS278" s="103"/>
      <c r="CT278" s="103"/>
      <c r="CU278" s="103"/>
      <c r="CV278" s="103"/>
      <c r="CW278" s="103"/>
    </row>
    <row r="279" spans="1:101" x14ac:dyDescent="0.2">
      <c r="A279" s="103"/>
      <c r="B279" s="103"/>
      <c r="D279" s="103"/>
      <c r="E279" s="124"/>
      <c r="F279" s="124"/>
      <c r="I279" s="103"/>
      <c r="J279" s="103"/>
      <c r="K279" s="103"/>
      <c r="L279" s="103"/>
      <c r="M279" s="103"/>
      <c r="N279" s="124"/>
      <c r="S279" s="129"/>
      <c r="Z279" s="129"/>
      <c r="AF279" s="129"/>
      <c r="AG279" s="129"/>
      <c r="AH279" s="129"/>
      <c r="AI279" s="129"/>
      <c r="AK279" s="129"/>
      <c r="AL279" s="129"/>
      <c r="AM279" s="129"/>
      <c r="AN279" s="129"/>
      <c r="AO279" s="129"/>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c r="CF279" s="103"/>
      <c r="CG279" s="103"/>
      <c r="CH279" s="103"/>
      <c r="CI279" s="103"/>
      <c r="CJ279" s="103"/>
      <c r="CK279" s="103"/>
      <c r="CL279" s="103"/>
      <c r="CM279" s="103"/>
      <c r="CN279" s="103"/>
      <c r="CO279" s="103"/>
      <c r="CP279" s="103"/>
      <c r="CQ279" s="103"/>
      <c r="CR279" s="103"/>
      <c r="CS279" s="103"/>
      <c r="CT279" s="103"/>
      <c r="CU279" s="103"/>
      <c r="CV279" s="103"/>
      <c r="CW279" s="103"/>
    </row>
    <row r="280" spans="1:101" x14ac:dyDescent="0.2">
      <c r="A280" s="103"/>
      <c r="B280" s="103"/>
      <c r="D280" s="103"/>
      <c r="E280" s="124"/>
      <c r="F280" s="124"/>
      <c r="I280" s="103"/>
      <c r="J280" s="103"/>
      <c r="K280" s="103"/>
      <c r="L280" s="103"/>
      <c r="M280" s="103"/>
      <c r="N280" s="124"/>
      <c r="S280" s="129"/>
      <c r="Z280" s="129"/>
      <c r="AF280" s="129"/>
      <c r="AG280" s="129"/>
      <c r="AH280" s="129"/>
      <c r="AI280" s="129"/>
      <c r="AK280" s="129"/>
      <c r="AL280" s="129"/>
      <c r="AM280" s="129"/>
      <c r="AN280" s="129"/>
      <c r="AO280" s="129"/>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c r="CF280" s="103"/>
      <c r="CG280" s="103"/>
      <c r="CH280" s="103"/>
      <c r="CI280" s="103"/>
      <c r="CJ280" s="103"/>
      <c r="CK280" s="103"/>
      <c r="CL280" s="103"/>
      <c r="CM280" s="103"/>
      <c r="CN280" s="103"/>
      <c r="CO280" s="103"/>
      <c r="CP280" s="103"/>
      <c r="CQ280" s="103"/>
      <c r="CR280" s="103"/>
      <c r="CS280" s="103"/>
      <c r="CT280" s="103"/>
      <c r="CU280" s="103"/>
      <c r="CV280" s="103"/>
      <c r="CW280" s="103"/>
    </row>
    <row r="281" spans="1:101" x14ac:dyDescent="0.2">
      <c r="A281" s="103"/>
      <c r="B281" s="103"/>
      <c r="D281" s="103"/>
      <c r="E281" s="124"/>
      <c r="F281" s="124"/>
      <c r="I281" s="103"/>
      <c r="J281" s="103"/>
      <c r="K281" s="103"/>
      <c r="L281" s="103"/>
      <c r="M281" s="103"/>
      <c r="N281" s="124"/>
      <c r="S281" s="129"/>
      <c r="Z281" s="129"/>
      <c r="AF281" s="129"/>
      <c r="AG281" s="129"/>
      <c r="AH281" s="129"/>
      <c r="AI281" s="129"/>
      <c r="AK281" s="129"/>
      <c r="AL281" s="129"/>
      <c r="AM281" s="129"/>
      <c r="AN281" s="129"/>
      <c r="AO281" s="129"/>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c r="CF281" s="103"/>
      <c r="CG281" s="103"/>
      <c r="CH281" s="103"/>
      <c r="CI281" s="103"/>
      <c r="CJ281" s="103"/>
      <c r="CK281" s="103"/>
      <c r="CL281" s="103"/>
      <c r="CM281" s="103"/>
      <c r="CN281" s="103"/>
      <c r="CO281" s="103"/>
      <c r="CP281" s="103"/>
      <c r="CQ281" s="103"/>
      <c r="CR281" s="103"/>
      <c r="CS281" s="103"/>
      <c r="CT281" s="103"/>
      <c r="CU281" s="103"/>
      <c r="CV281" s="103"/>
      <c r="CW281" s="103"/>
    </row>
    <row r="282" spans="1:101" x14ac:dyDescent="0.2">
      <c r="A282" s="103"/>
      <c r="B282" s="103"/>
      <c r="D282" s="103"/>
      <c r="E282" s="124"/>
      <c r="F282" s="124"/>
      <c r="I282" s="103"/>
      <c r="J282" s="103"/>
      <c r="K282" s="103"/>
      <c r="L282" s="103"/>
      <c r="M282" s="103"/>
      <c r="N282" s="124"/>
      <c r="S282" s="129"/>
      <c r="Z282" s="129"/>
      <c r="AF282" s="129"/>
      <c r="AG282" s="129"/>
      <c r="AH282" s="129"/>
      <c r="AI282" s="129"/>
      <c r="AK282" s="129"/>
      <c r="AL282" s="129"/>
      <c r="AM282" s="129"/>
      <c r="AN282" s="129"/>
      <c r="AO282" s="129"/>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c r="CF282" s="103"/>
      <c r="CG282" s="103"/>
      <c r="CH282" s="103"/>
      <c r="CI282" s="103"/>
      <c r="CJ282" s="103"/>
      <c r="CK282" s="103"/>
      <c r="CL282" s="103"/>
      <c r="CM282" s="103"/>
      <c r="CN282" s="103"/>
      <c r="CO282" s="103"/>
      <c r="CP282" s="103"/>
      <c r="CQ282" s="103"/>
      <c r="CR282" s="103"/>
      <c r="CS282" s="103"/>
      <c r="CT282" s="103"/>
      <c r="CU282" s="103"/>
      <c r="CV282" s="103"/>
      <c r="CW282" s="103"/>
    </row>
    <row r="283" spans="1:101" x14ac:dyDescent="0.2">
      <c r="A283" s="103"/>
      <c r="B283" s="103"/>
      <c r="D283" s="103"/>
      <c r="E283" s="124"/>
      <c r="F283" s="124"/>
      <c r="I283" s="103"/>
      <c r="J283" s="103"/>
      <c r="K283" s="103"/>
      <c r="L283" s="103"/>
      <c r="M283" s="103"/>
      <c r="N283" s="124"/>
      <c r="S283" s="129"/>
      <c r="Z283" s="129"/>
      <c r="AF283" s="129"/>
      <c r="AG283" s="129"/>
      <c r="AH283" s="129"/>
      <c r="AI283" s="129"/>
      <c r="AK283" s="129"/>
      <c r="AL283" s="129"/>
      <c r="AM283" s="129"/>
      <c r="AN283" s="129"/>
      <c r="AO283" s="129"/>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c r="CF283" s="103"/>
      <c r="CG283" s="103"/>
      <c r="CH283" s="103"/>
      <c r="CI283" s="103"/>
      <c r="CJ283" s="103"/>
      <c r="CK283" s="103"/>
      <c r="CL283" s="103"/>
      <c r="CM283" s="103"/>
      <c r="CN283" s="103"/>
      <c r="CO283" s="103"/>
      <c r="CP283" s="103"/>
      <c r="CQ283" s="103"/>
      <c r="CR283" s="103"/>
      <c r="CS283" s="103"/>
      <c r="CT283" s="103"/>
      <c r="CU283" s="103"/>
      <c r="CV283" s="103"/>
      <c r="CW283" s="103"/>
    </row>
    <row r="284" spans="1:101" x14ac:dyDescent="0.2">
      <c r="A284" s="103"/>
      <c r="B284" s="103"/>
      <c r="D284" s="103"/>
      <c r="E284" s="124"/>
      <c r="F284" s="124"/>
      <c r="I284" s="103"/>
      <c r="J284" s="103"/>
      <c r="K284" s="103"/>
      <c r="L284" s="103"/>
      <c r="M284" s="103"/>
      <c r="N284" s="124"/>
      <c r="S284" s="129"/>
      <c r="Z284" s="129"/>
      <c r="AF284" s="129"/>
      <c r="AG284" s="129"/>
      <c r="AH284" s="129"/>
      <c r="AI284" s="129"/>
      <c r="AK284" s="129"/>
      <c r="AL284" s="129"/>
      <c r="AM284" s="129"/>
      <c r="AN284" s="129"/>
      <c r="AO284" s="129"/>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row>
    <row r="285" spans="1:101" x14ac:dyDescent="0.2">
      <c r="A285" s="103"/>
      <c r="B285" s="103"/>
      <c r="D285" s="103"/>
      <c r="E285" s="124"/>
      <c r="F285" s="124"/>
      <c r="I285" s="103"/>
      <c r="J285" s="103"/>
      <c r="K285" s="103"/>
      <c r="L285" s="103"/>
      <c r="M285" s="103"/>
      <c r="N285" s="124"/>
      <c r="S285" s="129"/>
      <c r="Z285" s="129"/>
      <c r="AF285" s="129"/>
      <c r="AG285" s="129"/>
      <c r="AH285" s="129"/>
      <c r="AI285" s="129"/>
      <c r="AK285" s="129"/>
      <c r="AL285" s="129"/>
      <c r="AM285" s="129"/>
      <c r="AN285" s="129"/>
      <c r="AO285" s="129"/>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c r="CF285" s="103"/>
      <c r="CG285" s="103"/>
      <c r="CH285" s="103"/>
      <c r="CI285" s="103"/>
      <c r="CJ285" s="103"/>
      <c r="CK285" s="103"/>
      <c r="CL285" s="103"/>
      <c r="CM285" s="103"/>
      <c r="CN285" s="103"/>
      <c r="CO285" s="103"/>
      <c r="CP285" s="103"/>
      <c r="CQ285" s="103"/>
      <c r="CR285" s="103"/>
      <c r="CS285" s="103"/>
      <c r="CT285" s="103"/>
      <c r="CU285" s="103"/>
      <c r="CV285" s="103"/>
      <c r="CW285" s="103"/>
    </row>
    <row r="286" spans="1:101" x14ac:dyDescent="0.2">
      <c r="A286" s="103"/>
      <c r="B286" s="103"/>
      <c r="D286" s="103"/>
      <c r="E286" s="124"/>
      <c r="F286" s="124"/>
      <c r="I286" s="103"/>
      <c r="J286" s="103"/>
      <c r="K286" s="103"/>
      <c r="L286" s="103"/>
      <c r="M286" s="103"/>
      <c r="N286" s="124"/>
      <c r="S286" s="129"/>
      <c r="Z286" s="129"/>
      <c r="AF286" s="129"/>
      <c r="AG286" s="129"/>
      <c r="AH286" s="129"/>
      <c r="AI286" s="129"/>
      <c r="AK286" s="129"/>
      <c r="AL286" s="129"/>
      <c r="AM286" s="129"/>
      <c r="AN286" s="129"/>
      <c r="AO286" s="129"/>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c r="CF286" s="103"/>
      <c r="CG286" s="103"/>
      <c r="CH286" s="103"/>
      <c r="CI286" s="103"/>
      <c r="CJ286" s="103"/>
      <c r="CK286" s="103"/>
      <c r="CL286" s="103"/>
      <c r="CM286" s="103"/>
      <c r="CN286" s="103"/>
      <c r="CO286" s="103"/>
      <c r="CP286" s="103"/>
      <c r="CQ286" s="103"/>
      <c r="CR286" s="103"/>
      <c r="CS286" s="103"/>
      <c r="CT286" s="103"/>
      <c r="CU286" s="103"/>
      <c r="CV286" s="103"/>
      <c r="CW286" s="103"/>
    </row>
    <row r="287" spans="1:101" x14ac:dyDescent="0.2">
      <c r="A287" s="103"/>
      <c r="B287" s="103"/>
      <c r="D287" s="103"/>
      <c r="E287" s="124"/>
      <c r="F287" s="124"/>
      <c r="I287" s="103"/>
      <c r="J287" s="103"/>
      <c r="K287" s="103"/>
      <c r="L287" s="103"/>
      <c r="M287" s="103"/>
      <c r="N287" s="124"/>
      <c r="S287" s="129"/>
      <c r="Z287" s="129"/>
      <c r="AF287" s="129"/>
      <c r="AG287" s="129"/>
      <c r="AH287" s="129"/>
      <c r="AI287" s="129"/>
      <c r="AK287" s="129"/>
      <c r="AL287" s="129"/>
      <c r="AM287" s="129"/>
      <c r="AN287" s="129"/>
      <c r="AO287" s="129"/>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3"/>
      <c r="BU287" s="103"/>
      <c r="BV287" s="103"/>
      <c r="BW287" s="103"/>
      <c r="BX287" s="103"/>
      <c r="BY287" s="103"/>
      <c r="BZ287" s="103"/>
      <c r="CA287" s="103"/>
      <c r="CB287" s="103"/>
      <c r="CC287" s="103"/>
      <c r="CD287" s="103"/>
      <c r="CE287" s="103"/>
      <c r="CF287" s="103"/>
      <c r="CG287" s="103"/>
      <c r="CH287" s="103"/>
      <c r="CI287" s="103"/>
      <c r="CJ287" s="103"/>
      <c r="CK287" s="103"/>
      <c r="CL287" s="103"/>
      <c r="CM287" s="103"/>
      <c r="CN287" s="103"/>
      <c r="CO287" s="103"/>
      <c r="CP287" s="103"/>
      <c r="CQ287" s="103"/>
      <c r="CR287" s="103"/>
      <c r="CS287" s="103"/>
      <c r="CT287" s="103"/>
      <c r="CU287" s="103"/>
      <c r="CV287" s="103"/>
      <c r="CW287" s="103"/>
    </row>
    <row r="288" spans="1:101" x14ac:dyDescent="0.2">
      <c r="A288" s="103"/>
      <c r="B288" s="103"/>
      <c r="D288" s="103"/>
      <c r="E288" s="124"/>
      <c r="F288" s="124"/>
      <c r="I288" s="103"/>
      <c r="J288" s="103"/>
      <c r="K288" s="103"/>
      <c r="L288" s="103"/>
      <c r="M288" s="103"/>
      <c r="N288" s="124"/>
      <c r="S288" s="129"/>
      <c r="Z288" s="129"/>
      <c r="AF288" s="129"/>
      <c r="AG288" s="129"/>
      <c r="AH288" s="129"/>
      <c r="AI288" s="129"/>
      <c r="AK288" s="129"/>
      <c r="AL288" s="129"/>
      <c r="AM288" s="129"/>
      <c r="AN288" s="129"/>
      <c r="AO288" s="129"/>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c r="CF288" s="103"/>
      <c r="CG288" s="103"/>
      <c r="CH288" s="103"/>
      <c r="CI288" s="103"/>
      <c r="CJ288" s="103"/>
      <c r="CK288" s="103"/>
      <c r="CL288" s="103"/>
      <c r="CM288" s="103"/>
      <c r="CN288" s="103"/>
      <c r="CO288" s="103"/>
      <c r="CP288" s="103"/>
      <c r="CQ288" s="103"/>
      <c r="CR288" s="103"/>
      <c r="CS288" s="103"/>
      <c r="CT288" s="103"/>
      <c r="CU288" s="103"/>
      <c r="CV288" s="103"/>
      <c r="CW288" s="103"/>
    </row>
    <row r="289" spans="1:101" x14ac:dyDescent="0.2">
      <c r="A289" s="103"/>
      <c r="B289" s="103"/>
      <c r="D289" s="103"/>
      <c r="E289" s="124"/>
      <c r="F289" s="124"/>
      <c r="I289" s="103"/>
      <c r="J289" s="103"/>
      <c r="K289" s="103"/>
      <c r="L289" s="103"/>
      <c r="M289" s="103"/>
      <c r="N289" s="124"/>
      <c r="S289" s="129"/>
      <c r="Z289" s="129"/>
      <c r="AF289" s="129"/>
      <c r="AG289" s="129"/>
      <c r="AH289" s="129"/>
      <c r="AI289" s="129"/>
      <c r="AK289" s="129"/>
      <c r="AL289" s="129"/>
      <c r="AM289" s="129"/>
      <c r="AN289" s="129"/>
      <c r="AO289" s="129"/>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c r="CF289" s="103"/>
      <c r="CG289" s="103"/>
      <c r="CH289" s="103"/>
      <c r="CI289" s="103"/>
      <c r="CJ289" s="103"/>
      <c r="CK289" s="103"/>
      <c r="CL289" s="103"/>
      <c r="CM289" s="103"/>
      <c r="CN289" s="103"/>
      <c r="CO289" s="103"/>
      <c r="CP289" s="103"/>
      <c r="CQ289" s="103"/>
      <c r="CR289" s="103"/>
      <c r="CS289" s="103"/>
      <c r="CT289" s="103"/>
      <c r="CU289" s="103"/>
      <c r="CV289" s="103"/>
      <c r="CW289" s="103"/>
    </row>
    <row r="290" spans="1:101" x14ac:dyDescent="0.2">
      <c r="A290" s="103"/>
      <c r="B290" s="103"/>
      <c r="D290" s="103"/>
      <c r="E290" s="124"/>
      <c r="F290" s="124"/>
      <c r="I290" s="103"/>
      <c r="J290" s="103"/>
      <c r="K290" s="103"/>
      <c r="L290" s="103"/>
      <c r="M290" s="103"/>
      <c r="N290" s="124"/>
      <c r="S290" s="129"/>
      <c r="Z290" s="129"/>
      <c r="AF290" s="129"/>
      <c r="AG290" s="129"/>
      <c r="AH290" s="129"/>
      <c r="AI290" s="129"/>
      <c r="AK290" s="129"/>
      <c r="AL290" s="129"/>
      <c r="AM290" s="129"/>
      <c r="AN290" s="129"/>
      <c r="AO290" s="129"/>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c r="CF290" s="103"/>
      <c r="CG290" s="103"/>
      <c r="CH290" s="103"/>
      <c r="CI290" s="103"/>
      <c r="CJ290" s="103"/>
      <c r="CK290" s="103"/>
      <c r="CL290" s="103"/>
      <c r="CM290" s="103"/>
      <c r="CN290" s="103"/>
      <c r="CO290" s="103"/>
      <c r="CP290" s="103"/>
      <c r="CQ290" s="103"/>
      <c r="CR290" s="103"/>
      <c r="CS290" s="103"/>
      <c r="CT290" s="103"/>
      <c r="CU290" s="103"/>
      <c r="CV290" s="103"/>
      <c r="CW290" s="103"/>
    </row>
    <row r="291" spans="1:101" x14ac:dyDescent="0.2">
      <c r="A291" s="103"/>
      <c r="B291" s="103"/>
      <c r="D291" s="103"/>
      <c r="E291" s="124"/>
      <c r="F291" s="124"/>
      <c r="I291" s="103"/>
      <c r="J291" s="103"/>
      <c r="K291" s="103"/>
      <c r="L291" s="103"/>
      <c r="M291" s="103"/>
      <c r="N291" s="124"/>
      <c r="S291" s="129"/>
      <c r="Z291" s="129"/>
      <c r="AF291" s="129"/>
      <c r="AG291" s="129"/>
      <c r="AH291" s="129"/>
      <c r="AI291" s="129"/>
      <c r="AK291" s="129"/>
      <c r="AL291" s="129"/>
      <c r="AM291" s="129"/>
      <c r="AN291" s="129"/>
      <c r="AO291" s="129"/>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c r="CF291" s="103"/>
      <c r="CG291" s="103"/>
      <c r="CH291" s="103"/>
      <c r="CI291" s="103"/>
      <c r="CJ291" s="103"/>
      <c r="CK291" s="103"/>
      <c r="CL291" s="103"/>
      <c r="CM291" s="103"/>
      <c r="CN291" s="103"/>
      <c r="CO291" s="103"/>
      <c r="CP291" s="103"/>
      <c r="CQ291" s="103"/>
      <c r="CR291" s="103"/>
      <c r="CS291" s="103"/>
      <c r="CT291" s="103"/>
      <c r="CU291" s="103"/>
      <c r="CV291" s="103"/>
      <c r="CW291" s="103"/>
    </row>
    <row r="292" spans="1:101" x14ac:dyDescent="0.2">
      <c r="A292" s="103"/>
      <c r="B292" s="103"/>
      <c r="D292" s="103"/>
      <c r="E292" s="124"/>
      <c r="F292" s="124"/>
      <c r="I292" s="103"/>
      <c r="J292" s="103"/>
      <c r="K292" s="103"/>
      <c r="L292" s="103"/>
      <c r="M292" s="103"/>
      <c r="N292" s="124"/>
      <c r="S292" s="129"/>
      <c r="Z292" s="129"/>
      <c r="AF292" s="129"/>
      <c r="AG292" s="129"/>
      <c r="AH292" s="129"/>
      <c r="AI292" s="129"/>
      <c r="AK292" s="129"/>
      <c r="AL292" s="129"/>
      <c r="AM292" s="129"/>
      <c r="AN292" s="129"/>
      <c r="AO292" s="129"/>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c r="CF292" s="103"/>
      <c r="CG292" s="103"/>
      <c r="CH292" s="103"/>
      <c r="CI292" s="103"/>
      <c r="CJ292" s="103"/>
      <c r="CK292" s="103"/>
      <c r="CL292" s="103"/>
      <c r="CM292" s="103"/>
      <c r="CN292" s="103"/>
      <c r="CO292" s="103"/>
      <c r="CP292" s="103"/>
      <c r="CQ292" s="103"/>
      <c r="CR292" s="103"/>
      <c r="CS292" s="103"/>
      <c r="CT292" s="103"/>
      <c r="CU292" s="103"/>
      <c r="CV292" s="103"/>
      <c r="CW292" s="103"/>
    </row>
    <row r="293" spans="1:101" x14ac:dyDescent="0.2">
      <c r="A293" s="103"/>
      <c r="B293" s="103"/>
      <c r="D293" s="103"/>
      <c r="E293" s="124"/>
      <c r="F293" s="124"/>
      <c r="I293" s="103"/>
      <c r="J293" s="103"/>
      <c r="K293" s="103"/>
      <c r="L293" s="103"/>
      <c r="M293" s="103"/>
      <c r="N293" s="124"/>
      <c r="S293" s="129"/>
      <c r="Z293" s="129"/>
      <c r="AF293" s="129"/>
      <c r="AG293" s="129"/>
      <c r="AH293" s="129"/>
      <c r="AI293" s="129"/>
      <c r="AK293" s="129"/>
      <c r="AL293" s="129"/>
      <c r="AM293" s="129"/>
      <c r="AN293" s="129"/>
      <c r="AO293" s="129"/>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c r="CF293" s="103"/>
      <c r="CG293" s="103"/>
      <c r="CH293" s="103"/>
      <c r="CI293" s="103"/>
      <c r="CJ293" s="103"/>
      <c r="CK293" s="103"/>
      <c r="CL293" s="103"/>
      <c r="CM293" s="103"/>
      <c r="CN293" s="103"/>
      <c r="CO293" s="103"/>
      <c r="CP293" s="103"/>
      <c r="CQ293" s="103"/>
      <c r="CR293" s="103"/>
      <c r="CS293" s="103"/>
      <c r="CT293" s="103"/>
      <c r="CU293" s="103"/>
      <c r="CV293" s="103"/>
      <c r="CW293" s="103"/>
    </row>
    <row r="294" spans="1:101" x14ac:dyDescent="0.2">
      <c r="A294" s="103"/>
      <c r="B294" s="103"/>
      <c r="D294" s="103"/>
      <c r="E294" s="124"/>
      <c r="F294" s="124"/>
      <c r="I294" s="103"/>
      <c r="J294" s="103"/>
      <c r="K294" s="103"/>
      <c r="L294" s="103"/>
      <c r="M294" s="103"/>
      <c r="N294" s="124"/>
      <c r="S294" s="129"/>
      <c r="Z294" s="129"/>
      <c r="AF294" s="129"/>
      <c r="AG294" s="129"/>
      <c r="AH294" s="129"/>
      <c r="AI294" s="129"/>
      <c r="AK294" s="129"/>
      <c r="AL294" s="129"/>
      <c r="AM294" s="129"/>
      <c r="AN294" s="129"/>
      <c r="AO294" s="129"/>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c r="CT294" s="103"/>
      <c r="CU294" s="103"/>
      <c r="CV294" s="103"/>
      <c r="CW294" s="103"/>
    </row>
    <row r="295" spans="1:101" x14ac:dyDescent="0.2">
      <c r="A295" s="103"/>
      <c r="B295" s="103"/>
      <c r="D295" s="103"/>
      <c r="E295" s="124"/>
      <c r="F295" s="124"/>
      <c r="I295" s="103"/>
      <c r="J295" s="103"/>
      <c r="K295" s="103"/>
      <c r="L295" s="103"/>
      <c r="M295" s="103"/>
      <c r="N295" s="124"/>
      <c r="S295" s="129"/>
      <c r="Z295" s="129"/>
      <c r="AF295" s="129"/>
      <c r="AG295" s="129"/>
      <c r="AH295" s="129"/>
      <c r="AI295" s="129"/>
      <c r="AK295" s="129"/>
      <c r="AL295" s="129"/>
      <c r="AM295" s="129"/>
      <c r="AN295" s="129"/>
      <c r="AO295" s="129"/>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c r="CF295" s="103"/>
      <c r="CG295" s="103"/>
      <c r="CH295" s="103"/>
      <c r="CI295" s="103"/>
      <c r="CJ295" s="103"/>
      <c r="CK295" s="103"/>
      <c r="CL295" s="103"/>
      <c r="CM295" s="103"/>
      <c r="CN295" s="103"/>
      <c r="CO295" s="103"/>
      <c r="CP295" s="103"/>
      <c r="CQ295" s="103"/>
      <c r="CR295" s="103"/>
      <c r="CS295" s="103"/>
      <c r="CT295" s="103"/>
      <c r="CU295" s="103"/>
      <c r="CV295" s="103"/>
      <c r="CW295" s="103"/>
    </row>
    <row r="296" spans="1:101" x14ac:dyDescent="0.2">
      <c r="A296" s="103"/>
      <c r="B296" s="103"/>
      <c r="D296" s="103"/>
      <c r="E296" s="124"/>
      <c r="F296" s="124"/>
      <c r="I296" s="103"/>
      <c r="J296" s="103"/>
      <c r="K296" s="103"/>
      <c r="L296" s="103"/>
      <c r="M296" s="103"/>
      <c r="N296" s="124"/>
      <c r="S296" s="129"/>
      <c r="Z296" s="129"/>
      <c r="AF296" s="129"/>
      <c r="AG296" s="129"/>
      <c r="AH296" s="129"/>
      <c r="AI296" s="129"/>
      <c r="AK296" s="129"/>
      <c r="AL296" s="129"/>
      <c r="AM296" s="129"/>
      <c r="AN296" s="129"/>
      <c r="AO296" s="129"/>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c r="CF296" s="103"/>
      <c r="CG296" s="103"/>
      <c r="CH296" s="103"/>
      <c r="CI296" s="103"/>
      <c r="CJ296" s="103"/>
      <c r="CK296" s="103"/>
      <c r="CL296" s="103"/>
      <c r="CM296" s="103"/>
      <c r="CN296" s="103"/>
      <c r="CO296" s="103"/>
      <c r="CP296" s="103"/>
      <c r="CQ296" s="103"/>
      <c r="CR296" s="103"/>
      <c r="CS296" s="103"/>
      <c r="CT296" s="103"/>
      <c r="CU296" s="103"/>
      <c r="CV296" s="103"/>
      <c r="CW296" s="103"/>
    </row>
    <row r="297" spans="1:101" x14ac:dyDescent="0.2">
      <c r="A297" s="103"/>
      <c r="B297" s="103"/>
      <c r="D297" s="103"/>
      <c r="E297" s="124"/>
      <c r="F297" s="124"/>
      <c r="I297" s="103"/>
      <c r="J297" s="103"/>
      <c r="K297" s="103"/>
      <c r="L297" s="103"/>
      <c r="M297" s="103"/>
      <c r="N297" s="124"/>
      <c r="S297" s="129"/>
      <c r="Z297" s="129"/>
      <c r="AF297" s="129"/>
      <c r="AG297" s="129"/>
      <c r="AH297" s="129"/>
      <c r="AI297" s="129"/>
      <c r="AK297" s="129"/>
      <c r="AL297" s="129"/>
      <c r="AM297" s="129"/>
      <c r="AN297" s="129"/>
      <c r="AO297" s="129"/>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c r="BX297" s="103"/>
      <c r="BY297" s="103"/>
      <c r="BZ297" s="103"/>
      <c r="CA297" s="103"/>
      <c r="CB297" s="103"/>
      <c r="CC297" s="103"/>
      <c r="CD297" s="103"/>
      <c r="CE297" s="103"/>
      <c r="CF297" s="103"/>
      <c r="CG297" s="103"/>
      <c r="CH297" s="103"/>
      <c r="CI297" s="103"/>
      <c r="CJ297" s="103"/>
      <c r="CK297" s="103"/>
      <c r="CL297" s="103"/>
      <c r="CM297" s="103"/>
      <c r="CN297" s="103"/>
      <c r="CO297" s="103"/>
      <c r="CP297" s="103"/>
      <c r="CQ297" s="103"/>
      <c r="CR297" s="103"/>
      <c r="CS297" s="103"/>
      <c r="CT297" s="103"/>
      <c r="CU297" s="103"/>
      <c r="CV297" s="103"/>
      <c r="CW297" s="103"/>
    </row>
    <row r="298" spans="1:101" x14ac:dyDescent="0.2">
      <c r="A298" s="103"/>
      <c r="B298" s="103"/>
      <c r="D298" s="103"/>
      <c r="E298" s="124"/>
      <c r="F298" s="124"/>
      <c r="I298" s="103"/>
      <c r="J298" s="103"/>
      <c r="K298" s="103"/>
      <c r="L298" s="103"/>
      <c r="M298" s="103"/>
      <c r="N298" s="124"/>
      <c r="S298" s="129"/>
      <c r="Z298" s="129"/>
      <c r="AF298" s="129"/>
      <c r="AG298" s="129"/>
      <c r="AH298" s="129"/>
      <c r="AI298" s="129"/>
      <c r="AK298" s="129"/>
      <c r="AL298" s="129"/>
      <c r="AM298" s="129"/>
      <c r="AN298" s="129"/>
      <c r="AO298" s="129"/>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c r="BX298" s="103"/>
      <c r="BY298" s="103"/>
      <c r="BZ298" s="103"/>
      <c r="CA298" s="103"/>
      <c r="CB298" s="103"/>
      <c r="CC298" s="103"/>
      <c r="CD298" s="103"/>
      <c r="CE298" s="103"/>
      <c r="CF298" s="103"/>
      <c r="CG298" s="103"/>
      <c r="CH298" s="103"/>
      <c r="CI298" s="103"/>
      <c r="CJ298" s="103"/>
      <c r="CK298" s="103"/>
      <c r="CL298" s="103"/>
      <c r="CM298" s="103"/>
      <c r="CN298" s="103"/>
      <c r="CO298" s="103"/>
      <c r="CP298" s="103"/>
      <c r="CQ298" s="103"/>
      <c r="CR298" s="103"/>
      <c r="CS298" s="103"/>
      <c r="CT298" s="103"/>
      <c r="CU298" s="103"/>
      <c r="CV298" s="103"/>
      <c r="CW298" s="103"/>
    </row>
    <row r="299" spans="1:101" x14ac:dyDescent="0.2">
      <c r="A299" s="103"/>
      <c r="B299" s="103"/>
      <c r="D299" s="103"/>
      <c r="E299" s="124"/>
      <c r="F299" s="124"/>
      <c r="I299" s="103"/>
      <c r="J299" s="103"/>
      <c r="K299" s="103"/>
      <c r="L299" s="103"/>
      <c r="M299" s="103"/>
      <c r="N299" s="124"/>
      <c r="S299" s="129"/>
      <c r="Z299" s="129"/>
      <c r="AF299" s="129"/>
      <c r="AG299" s="129"/>
      <c r="AH299" s="129"/>
      <c r="AI299" s="129"/>
      <c r="AK299" s="129"/>
      <c r="AL299" s="129"/>
      <c r="AM299" s="129"/>
      <c r="AN299" s="129"/>
      <c r="AO299" s="129"/>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3"/>
      <c r="BU299" s="103"/>
      <c r="BV299" s="103"/>
      <c r="BW299" s="103"/>
      <c r="BX299" s="103"/>
      <c r="BY299" s="103"/>
      <c r="BZ299" s="103"/>
      <c r="CA299" s="103"/>
      <c r="CB299" s="103"/>
      <c r="CC299" s="103"/>
      <c r="CD299" s="103"/>
      <c r="CE299" s="103"/>
      <c r="CF299" s="103"/>
      <c r="CG299" s="103"/>
      <c r="CH299" s="103"/>
      <c r="CI299" s="103"/>
      <c r="CJ299" s="103"/>
      <c r="CK299" s="103"/>
      <c r="CL299" s="103"/>
      <c r="CM299" s="103"/>
      <c r="CN299" s="103"/>
      <c r="CO299" s="103"/>
      <c r="CP299" s="103"/>
      <c r="CQ299" s="103"/>
      <c r="CR299" s="103"/>
      <c r="CS299" s="103"/>
      <c r="CT299" s="103"/>
      <c r="CU299" s="103"/>
      <c r="CV299" s="103"/>
      <c r="CW299" s="103"/>
    </row>
    <row r="300" spans="1:101" x14ac:dyDescent="0.2">
      <c r="A300" s="103"/>
      <c r="B300" s="103"/>
      <c r="D300" s="103"/>
      <c r="E300" s="124"/>
      <c r="F300" s="124"/>
      <c r="I300" s="103"/>
      <c r="J300" s="103"/>
      <c r="K300" s="103"/>
      <c r="L300" s="103"/>
      <c r="M300" s="103"/>
      <c r="N300" s="124"/>
      <c r="S300" s="129"/>
      <c r="Z300" s="129"/>
      <c r="AF300" s="129"/>
      <c r="AG300" s="129"/>
      <c r="AH300" s="129"/>
      <c r="AI300" s="129"/>
      <c r="AK300" s="129"/>
      <c r="AL300" s="129"/>
      <c r="AM300" s="129"/>
      <c r="AN300" s="129"/>
      <c r="AO300" s="129"/>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3"/>
      <c r="BU300" s="103"/>
      <c r="BV300" s="103"/>
      <c r="BW300" s="103"/>
      <c r="BX300" s="103"/>
      <c r="BY300" s="103"/>
      <c r="BZ300" s="103"/>
      <c r="CA300" s="103"/>
      <c r="CB300" s="103"/>
      <c r="CC300" s="103"/>
      <c r="CD300" s="103"/>
      <c r="CE300" s="103"/>
      <c r="CF300" s="103"/>
      <c r="CG300" s="103"/>
      <c r="CH300" s="103"/>
      <c r="CI300" s="103"/>
      <c r="CJ300" s="103"/>
      <c r="CK300" s="103"/>
      <c r="CL300" s="103"/>
      <c r="CM300" s="103"/>
      <c r="CN300" s="103"/>
      <c r="CO300" s="103"/>
      <c r="CP300" s="103"/>
      <c r="CQ300" s="103"/>
      <c r="CR300" s="103"/>
      <c r="CS300" s="103"/>
      <c r="CT300" s="103"/>
      <c r="CU300" s="103"/>
      <c r="CV300" s="103"/>
      <c r="CW300" s="103"/>
    </row>
    <row r="301" spans="1:101" x14ac:dyDescent="0.2">
      <c r="A301" s="103"/>
      <c r="B301" s="103"/>
      <c r="D301" s="103"/>
      <c r="E301" s="124"/>
      <c r="F301" s="124"/>
      <c r="I301" s="103"/>
      <c r="J301" s="103"/>
      <c r="K301" s="103"/>
      <c r="L301" s="103"/>
      <c r="M301" s="103"/>
      <c r="N301" s="124"/>
      <c r="S301" s="129"/>
      <c r="Z301" s="129"/>
      <c r="AF301" s="129"/>
      <c r="AG301" s="129"/>
      <c r="AH301" s="129"/>
      <c r="AI301" s="129"/>
      <c r="AK301" s="129"/>
      <c r="AL301" s="129"/>
      <c r="AM301" s="129"/>
      <c r="AN301" s="129"/>
      <c r="AO301" s="129"/>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3"/>
      <c r="BU301" s="103"/>
      <c r="BV301" s="103"/>
      <c r="BW301" s="103"/>
      <c r="BX301" s="103"/>
      <c r="BY301" s="103"/>
      <c r="BZ301" s="103"/>
      <c r="CA301" s="103"/>
      <c r="CB301" s="103"/>
      <c r="CC301" s="103"/>
      <c r="CD301" s="103"/>
      <c r="CE301" s="103"/>
      <c r="CF301" s="103"/>
      <c r="CG301" s="103"/>
      <c r="CH301" s="103"/>
      <c r="CI301" s="103"/>
      <c r="CJ301" s="103"/>
      <c r="CK301" s="103"/>
      <c r="CL301" s="103"/>
      <c r="CM301" s="103"/>
      <c r="CN301" s="103"/>
      <c r="CO301" s="103"/>
      <c r="CP301" s="103"/>
      <c r="CQ301" s="103"/>
      <c r="CR301" s="103"/>
      <c r="CS301" s="103"/>
      <c r="CT301" s="103"/>
      <c r="CU301" s="103"/>
      <c r="CV301" s="103"/>
      <c r="CW301" s="103"/>
    </row>
    <row r="302" spans="1:101" x14ac:dyDescent="0.2">
      <c r="A302" s="103"/>
      <c r="B302" s="103"/>
      <c r="D302" s="103"/>
      <c r="E302" s="124"/>
      <c r="F302" s="124"/>
      <c r="I302" s="103"/>
      <c r="J302" s="103"/>
      <c r="K302" s="103"/>
      <c r="L302" s="103"/>
      <c r="M302" s="103"/>
      <c r="N302" s="124"/>
      <c r="S302" s="129"/>
      <c r="Z302" s="129"/>
      <c r="AF302" s="129"/>
      <c r="AG302" s="129"/>
      <c r="AH302" s="129"/>
      <c r="AI302" s="129"/>
      <c r="AK302" s="129"/>
      <c r="AL302" s="129"/>
      <c r="AM302" s="129"/>
      <c r="AN302" s="129"/>
      <c r="AO302" s="129"/>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3"/>
      <c r="BU302" s="103"/>
      <c r="BV302" s="103"/>
      <c r="BW302" s="103"/>
      <c r="BX302" s="103"/>
      <c r="BY302" s="103"/>
      <c r="BZ302" s="103"/>
      <c r="CA302" s="103"/>
      <c r="CB302" s="103"/>
      <c r="CC302" s="103"/>
      <c r="CD302" s="103"/>
      <c r="CE302" s="103"/>
      <c r="CF302" s="103"/>
      <c r="CG302" s="103"/>
      <c r="CH302" s="103"/>
      <c r="CI302" s="103"/>
      <c r="CJ302" s="103"/>
      <c r="CK302" s="103"/>
      <c r="CL302" s="103"/>
      <c r="CM302" s="103"/>
      <c r="CN302" s="103"/>
      <c r="CO302" s="103"/>
      <c r="CP302" s="103"/>
      <c r="CQ302" s="103"/>
      <c r="CR302" s="103"/>
      <c r="CS302" s="103"/>
      <c r="CT302" s="103"/>
      <c r="CU302" s="103"/>
      <c r="CV302" s="103"/>
      <c r="CW302" s="103"/>
    </row>
    <row r="303" spans="1:101" x14ac:dyDescent="0.2">
      <c r="A303" s="103"/>
      <c r="B303" s="103"/>
      <c r="D303" s="103"/>
      <c r="E303" s="124"/>
      <c r="F303" s="124"/>
      <c r="I303" s="103"/>
      <c r="J303" s="103"/>
      <c r="K303" s="103"/>
      <c r="L303" s="103"/>
      <c r="M303" s="103"/>
      <c r="N303" s="124"/>
      <c r="S303" s="129"/>
      <c r="Z303" s="129"/>
      <c r="AF303" s="129"/>
      <c r="AG303" s="129"/>
      <c r="AH303" s="129"/>
      <c r="AI303" s="129"/>
      <c r="AK303" s="129"/>
      <c r="AL303" s="129"/>
      <c r="AM303" s="129"/>
      <c r="AN303" s="129"/>
      <c r="AO303" s="129"/>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c r="CF303" s="103"/>
      <c r="CG303" s="103"/>
      <c r="CH303" s="103"/>
      <c r="CI303" s="103"/>
      <c r="CJ303" s="103"/>
      <c r="CK303" s="103"/>
      <c r="CL303" s="103"/>
      <c r="CM303" s="103"/>
      <c r="CN303" s="103"/>
      <c r="CO303" s="103"/>
      <c r="CP303" s="103"/>
      <c r="CQ303" s="103"/>
      <c r="CR303" s="103"/>
      <c r="CS303" s="103"/>
      <c r="CT303" s="103"/>
      <c r="CU303" s="103"/>
      <c r="CV303" s="103"/>
      <c r="CW303" s="103"/>
    </row>
    <row r="304" spans="1:101" x14ac:dyDescent="0.2">
      <c r="A304" s="103"/>
      <c r="B304" s="103"/>
      <c r="D304" s="103"/>
      <c r="E304" s="124"/>
      <c r="F304" s="124"/>
      <c r="I304" s="103"/>
      <c r="J304" s="103"/>
      <c r="K304" s="103"/>
      <c r="L304" s="103"/>
      <c r="M304" s="103"/>
      <c r="N304" s="124"/>
      <c r="S304" s="129"/>
      <c r="Z304" s="129"/>
      <c r="AF304" s="129"/>
      <c r="AG304" s="129"/>
      <c r="AH304" s="129"/>
      <c r="AI304" s="129"/>
      <c r="AK304" s="129"/>
      <c r="AL304" s="129"/>
      <c r="AM304" s="129"/>
      <c r="AN304" s="129"/>
      <c r="AO304" s="129"/>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c r="CF304" s="103"/>
      <c r="CG304" s="103"/>
      <c r="CH304" s="103"/>
      <c r="CI304" s="103"/>
      <c r="CJ304" s="103"/>
      <c r="CK304" s="103"/>
      <c r="CL304" s="103"/>
      <c r="CM304" s="103"/>
      <c r="CN304" s="103"/>
      <c r="CO304" s="103"/>
      <c r="CP304" s="103"/>
      <c r="CQ304" s="103"/>
      <c r="CR304" s="103"/>
      <c r="CS304" s="103"/>
      <c r="CT304" s="103"/>
      <c r="CU304" s="103"/>
      <c r="CV304" s="103"/>
      <c r="CW304" s="103"/>
    </row>
    <row r="305" spans="1:101" x14ac:dyDescent="0.2">
      <c r="A305" s="103"/>
      <c r="B305" s="103"/>
      <c r="D305" s="103"/>
      <c r="E305" s="124"/>
      <c r="F305" s="124"/>
      <c r="I305" s="103"/>
      <c r="J305" s="103"/>
      <c r="K305" s="103"/>
      <c r="L305" s="103"/>
      <c r="M305" s="103"/>
      <c r="N305" s="124"/>
      <c r="S305" s="129"/>
      <c r="Z305" s="129"/>
      <c r="AF305" s="129"/>
      <c r="AG305" s="129"/>
      <c r="AH305" s="129"/>
      <c r="AI305" s="129"/>
      <c r="AK305" s="129"/>
      <c r="AL305" s="129"/>
      <c r="AM305" s="129"/>
      <c r="AN305" s="129"/>
      <c r="AO305" s="129"/>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c r="CF305" s="103"/>
      <c r="CG305" s="103"/>
      <c r="CH305" s="103"/>
      <c r="CI305" s="103"/>
      <c r="CJ305" s="103"/>
      <c r="CK305" s="103"/>
      <c r="CL305" s="103"/>
      <c r="CM305" s="103"/>
      <c r="CN305" s="103"/>
      <c r="CO305" s="103"/>
      <c r="CP305" s="103"/>
      <c r="CQ305" s="103"/>
      <c r="CR305" s="103"/>
      <c r="CS305" s="103"/>
      <c r="CT305" s="103"/>
      <c r="CU305" s="103"/>
      <c r="CV305" s="103"/>
      <c r="CW305" s="103"/>
    </row>
    <row r="306" spans="1:101" x14ac:dyDescent="0.2">
      <c r="A306" s="103"/>
      <c r="B306" s="103"/>
      <c r="D306" s="103"/>
      <c r="E306" s="124"/>
      <c r="F306" s="124"/>
      <c r="I306" s="103"/>
      <c r="J306" s="103"/>
      <c r="K306" s="103"/>
      <c r="L306" s="103"/>
      <c r="M306" s="103"/>
      <c r="N306" s="124"/>
      <c r="S306" s="129"/>
      <c r="Z306" s="129"/>
      <c r="AF306" s="129"/>
      <c r="AG306" s="129"/>
      <c r="AH306" s="129"/>
      <c r="AI306" s="129"/>
      <c r="AK306" s="129"/>
      <c r="AL306" s="129"/>
      <c r="AM306" s="129"/>
      <c r="AN306" s="129"/>
      <c r="AO306" s="129"/>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c r="CF306" s="103"/>
      <c r="CG306" s="103"/>
      <c r="CH306" s="103"/>
      <c r="CI306" s="103"/>
      <c r="CJ306" s="103"/>
      <c r="CK306" s="103"/>
      <c r="CL306" s="103"/>
      <c r="CM306" s="103"/>
      <c r="CN306" s="103"/>
      <c r="CO306" s="103"/>
      <c r="CP306" s="103"/>
      <c r="CQ306" s="103"/>
      <c r="CR306" s="103"/>
      <c r="CS306" s="103"/>
      <c r="CT306" s="103"/>
      <c r="CU306" s="103"/>
      <c r="CV306" s="103"/>
      <c r="CW306" s="103"/>
    </row>
    <row r="307" spans="1:101" x14ac:dyDescent="0.2">
      <c r="A307" s="103"/>
      <c r="B307" s="103"/>
      <c r="D307" s="103"/>
      <c r="E307" s="124"/>
      <c r="F307" s="124"/>
      <c r="I307" s="103"/>
      <c r="J307" s="103"/>
      <c r="K307" s="103"/>
      <c r="L307" s="103"/>
      <c r="M307" s="103"/>
      <c r="N307" s="124"/>
      <c r="S307" s="129"/>
      <c r="Z307" s="129"/>
      <c r="AF307" s="129"/>
      <c r="AG307" s="129"/>
      <c r="AH307" s="129"/>
      <c r="AI307" s="129"/>
      <c r="AK307" s="129"/>
      <c r="AL307" s="129"/>
      <c r="AM307" s="129"/>
      <c r="AN307" s="129"/>
      <c r="AO307" s="129"/>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c r="CF307" s="103"/>
      <c r="CG307" s="103"/>
      <c r="CH307" s="103"/>
      <c r="CI307" s="103"/>
      <c r="CJ307" s="103"/>
      <c r="CK307" s="103"/>
      <c r="CL307" s="103"/>
      <c r="CM307" s="103"/>
      <c r="CN307" s="103"/>
      <c r="CO307" s="103"/>
      <c r="CP307" s="103"/>
      <c r="CQ307" s="103"/>
      <c r="CR307" s="103"/>
      <c r="CS307" s="103"/>
      <c r="CT307" s="103"/>
      <c r="CU307" s="103"/>
      <c r="CV307" s="103"/>
      <c r="CW307" s="103"/>
    </row>
    <row r="308" spans="1:101" x14ac:dyDescent="0.2">
      <c r="A308" s="103"/>
      <c r="B308" s="103"/>
      <c r="D308" s="103"/>
      <c r="E308" s="124"/>
      <c r="F308" s="124"/>
      <c r="I308" s="103"/>
      <c r="J308" s="103"/>
      <c r="K308" s="103"/>
      <c r="L308" s="103"/>
      <c r="M308" s="103"/>
      <c r="N308" s="124"/>
      <c r="S308" s="129"/>
      <c r="Z308" s="129"/>
      <c r="AF308" s="129"/>
      <c r="AG308" s="129"/>
      <c r="AH308" s="129"/>
      <c r="AI308" s="129"/>
      <c r="AK308" s="129"/>
      <c r="AL308" s="129"/>
      <c r="AM308" s="129"/>
      <c r="AN308" s="129"/>
      <c r="AO308" s="129"/>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3"/>
      <c r="BU308" s="103"/>
      <c r="BV308" s="103"/>
      <c r="BW308" s="103"/>
      <c r="BX308" s="103"/>
      <c r="BY308" s="103"/>
      <c r="BZ308" s="103"/>
      <c r="CA308" s="103"/>
      <c r="CB308" s="103"/>
      <c r="CC308" s="103"/>
      <c r="CD308" s="103"/>
      <c r="CE308" s="103"/>
      <c r="CF308" s="103"/>
      <c r="CG308" s="103"/>
      <c r="CH308" s="103"/>
      <c r="CI308" s="103"/>
      <c r="CJ308" s="103"/>
      <c r="CK308" s="103"/>
      <c r="CL308" s="103"/>
      <c r="CM308" s="103"/>
      <c r="CN308" s="103"/>
      <c r="CO308" s="103"/>
      <c r="CP308" s="103"/>
      <c r="CQ308" s="103"/>
      <c r="CR308" s="103"/>
      <c r="CS308" s="103"/>
      <c r="CT308" s="103"/>
      <c r="CU308" s="103"/>
      <c r="CV308" s="103"/>
      <c r="CW308" s="103"/>
    </row>
    <row r="309" spans="1:101" x14ac:dyDescent="0.2">
      <c r="A309" s="103"/>
      <c r="B309" s="103"/>
      <c r="D309" s="103"/>
      <c r="E309" s="124"/>
      <c r="F309" s="124"/>
      <c r="I309" s="103"/>
      <c r="J309" s="103"/>
      <c r="K309" s="103"/>
      <c r="L309" s="103"/>
      <c r="M309" s="103"/>
      <c r="N309" s="124"/>
      <c r="S309" s="129"/>
      <c r="Z309" s="129"/>
      <c r="AF309" s="129"/>
      <c r="AG309" s="129"/>
      <c r="AH309" s="129"/>
      <c r="AI309" s="129"/>
      <c r="AK309" s="129"/>
      <c r="AL309" s="129"/>
      <c r="AM309" s="129"/>
      <c r="AN309" s="129"/>
      <c r="AO309" s="129"/>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3"/>
      <c r="BU309" s="103"/>
      <c r="BV309" s="103"/>
      <c r="BW309" s="103"/>
      <c r="BX309" s="103"/>
      <c r="BY309" s="103"/>
      <c r="BZ309" s="103"/>
      <c r="CA309" s="103"/>
      <c r="CB309" s="103"/>
      <c r="CC309" s="103"/>
      <c r="CD309" s="103"/>
      <c r="CE309" s="103"/>
      <c r="CF309" s="103"/>
      <c r="CG309" s="103"/>
      <c r="CH309" s="103"/>
      <c r="CI309" s="103"/>
      <c r="CJ309" s="103"/>
      <c r="CK309" s="103"/>
      <c r="CL309" s="103"/>
      <c r="CM309" s="103"/>
      <c r="CN309" s="103"/>
      <c r="CO309" s="103"/>
      <c r="CP309" s="103"/>
      <c r="CQ309" s="103"/>
      <c r="CR309" s="103"/>
      <c r="CS309" s="103"/>
      <c r="CT309" s="103"/>
      <c r="CU309" s="103"/>
      <c r="CV309" s="103"/>
      <c r="CW309" s="103"/>
    </row>
    <row r="310" spans="1:101" x14ac:dyDescent="0.2">
      <c r="A310" s="103"/>
      <c r="B310" s="103"/>
      <c r="D310" s="103"/>
      <c r="E310" s="124"/>
      <c r="F310" s="124"/>
      <c r="I310" s="103"/>
      <c r="J310" s="103"/>
      <c r="K310" s="103"/>
      <c r="L310" s="103"/>
      <c r="M310" s="103"/>
      <c r="N310" s="124"/>
      <c r="S310" s="129"/>
      <c r="Z310" s="129"/>
      <c r="AF310" s="129"/>
      <c r="AG310" s="129"/>
      <c r="AH310" s="129"/>
      <c r="AI310" s="129"/>
      <c r="AK310" s="129"/>
      <c r="AL310" s="129"/>
      <c r="AM310" s="129"/>
      <c r="AN310" s="129"/>
      <c r="AO310" s="129"/>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3"/>
      <c r="BU310" s="103"/>
      <c r="BV310" s="103"/>
      <c r="BW310" s="103"/>
      <c r="BX310" s="103"/>
      <c r="BY310" s="103"/>
      <c r="BZ310" s="103"/>
      <c r="CA310" s="103"/>
      <c r="CB310" s="103"/>
      <c r="CC310" s="103"/>
      <c r="CD310" s="103"/>
      <c r="CE310" s="103"/>
      <c r="CF310" s="103"/>
      <c r="CG310" s="103"/>
      <c r="CH310" s="103"/>
      <c r="CI310" s="103"/>
      <c r="CJ310" s="103"/>
      <c r="CK310" s="103"/>
      <c r="CL310" s="103"/>
      <c r="CM310" s="103"/>
      <c r="CN310" s="103"/>
      <c r="CO310" s="103"/>
      <c r="CP310" s="103"/>
      <c r="CQ310" s="103"/>
      <c r="CR310" s="103"/>
      <c r="CS310" s="103"/>
      <c r="CT310" s="103"/>
      <c r="CU310" s="103"/>
      <c r="CV310" s="103"/>
      <c r="CW310" s="103"/>
    </row>
    <row r="311" spans="1:101" x14ac:dyDescent="0.2">
      <c r="A311" s="103"/>
      <c r="B311" s="103"/>
      <c r="D311" s="103"/>
      <c r="E311" s="124"/>
      <c r="F311" s="124"/>
      <c r="I311" s="103"/>
      <c r="J311" s="103"/>
      <c r="K311" s="103"/>
      <c r="L311" s="103"/>
      <c r="M311" s="103"/>
      <c r="N311" s="124"/>
      <c r="S311" s="129"/>
      <c r="Z311" s="129"/>
      <c r="AF311" s="129"/>
      <c r="AG311" s="129"/>
      <c r="AH311" s="129"/>
      <c r="AI311" s="129"/>
      <c r="AK311" s="129"/>
      <c r="AL311" s="129"/>
      <c r="AM311" s="129"/>
      <c r="AN311" s="129"/>
      <c r="AO311" s="129"/>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3"/>
      <c r="BU311" s="103"/>
      <c r="BV311" s="103"/>
      <c r="BW311" s="103"/>
      <c r="BX311" s="103"/>
      <c r="BY311" s="103"/>
      <c r="BZ311" s="103"/>
      <c r="CA311" s="103"/>
      <c r="CB311" s="103"/>
      <c r="CC311" s="103"/>
      <c r="CD311" s="103"/>
      <c r="CE311" s="103"/>
      <c r="CF311" s="103"/>
      <c r="CG311" s="103"/>
      <c r="CH311" s="103"/>
      <c r="CI311" s="103"/>
      <c r="CJ311" s="103"/>
      <c r="CK311" s="103"/>
      <c r="CL311" s="103"/>
      <c r="CM311" s="103"/>
      <c r="CN311" s="103"/>
      <c r="CO311" s="103"/>
      <c r="CP311" s="103"/>
      <c r="CQ311" s="103"/>
      <c r="CR311" s="103"/>
      <c r="CS311" s="103"/>
      <c r="CT311" s="103"/>
      <c r="CU311" s="103"/>
      <c r="CV311" s="103"/>
      <c r="CW311" s="103"/>
    </row>
    <row r="312" spans="1:101" x14ac:dyDescent="0.2">
      <c r="A312" s="103"/>
      <c r="B312" s="103"/>
      <c r="D312" s="103"/>
      <c r="E312" s="124"/>
      <c r="F312" s="124"/>
      <c r="I312" s="103"/>
      <c r="J312" s="103"/>
      <c r="K312" s="103"/>
      <c r="L312" s="103"/>
      <c r="M312" s="103"/>
      <c r="N312" s="124"/>
      <c r="S312" s="129"/>
      <c r="Z312" s="129"/>
      <c r="AF312" s="129"/>
      <c r="AG312" s="129"/>
      <c r="AH312" s="129"/>
      <c r="AI312" s="129"/>
      <c r="AK312" s="129"/>
      <c r="AL312" s="129"/>
      <c r="AM312" s="129"/>
      <c r="AN312" s="129"/>
      <c r="AO312" s="129"/>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3"/>
      <c r="BU312" s="103"/>
      <c r="BV312" s="103"/>
      <c r="BW312" s="103"/>
      <c r="BX312" s="103"/>
      <c r="BY312" s="103"/>
      <c r="BZ312" s="103"/>
      <c r="CA312" s="103"/>
      <c r="CB312" s="103"/>
      <c r="CC312" s="103"/>
      <c r="CD312" s="103"/>
      <c r="CE312" s="103"/>
      <c r="CF312" s="103"/>
      <c r="CG312" s="103"/>
      <c r="CH312" s="103"/>
      <c r="CI312" s="103"/>
      <c r="CJ312" s="103"/>
      <c r="CK312" s="103"/>
      <c r="CL312" s="103"/>
      <c r="CM312" s="103"/>
      <c r="CN312" s="103"/>
      <c r="CO312" s="103"/>
      <c r="CP312" s="103"/>
      <c r="CQ312" s="103"/>
      <c r="CR312" s="103"/>
      <c r="CS312" s="103"/>
      <c r="CT312" s="103"/>
      <c r="CU312" s="103"/>
      <c r="CV312" s="103"/>
      <c r="CW312" s="103"/>
    </row>
    <row r="313" spans="1:101" x14ac:dyDescent="0.2">
      <c r="A313" s="103"/>
      <c r="B313" s="103"/>
      <c r="D313" s="103"/>
      <c r="E313" s="124"/>
      <c r="F313" s="124"/>
      <c r="I313" s="103"/>
      <c r="J313" s="103"/>
      <c r="K313" s="103"/>
      <c r="L313" s="103"/>
      <c r="M313" s="103"/>
      <c r="N313" s="124"/>
      <c r="S313" s="129"/>
      <c r="Z313" s="129"/>
      <c r="AF313" s="129"/>
      <c r="AG313" s="129"/>
      <c r="AH313" s="129"/>
      <c r="AI313" s="129"/>
      <c r="AK313" s="129"/>
      <c r="AL313" s="129"/>
      <c r="AM313" s="129"/>
      <c r="AN313" s="129"/>
      <c r="AO313" s="129"/>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3"/>
      <c r="BU313" s="103"/>
      <c r="BV313" s="103"/>
      <c r="BW313" s="103"/>
      <c r="BX313" s="103"/>
      <c r="BY313" s="103"/>
      <c r="BZ313" s="103"/>
      <c r="CA313" s="103"/>
      <c r="CB313" s="103"/>
      <c r="CC313" s="103"/>
      <c r="CD313" s="103"/>
      <c r="CE313" s="103"/>
      <c r="CF313" s="103"/>
      <c r="CG313" s="103"/>
      <c r="CH313" s="103"/>
      <c r="CI313" s="103"/>
      <c r="CJ313" s="103"/>
      <c r="CK313" s="103"/>
      <c r="CL313" s="103"/>
      <c r="CM313" s="103"/>
      <c r="CN313" s="103"/>
      <c r="CO313" s="103"/>
      <c r="CP313" s="103"/>
      <c r="CQ313" s="103"/>
      <c r="CR313" s="103"/>
      <c r="CS313" s="103"/>
      <c r="CT313" s="103"/>
      <c r="CU313" s="103"/>
      <c r="CV313" s="103"/>
      <c r="CW313" s="103"/>
    </row>
    <row r="314" spans="1:101" x14ac:dyDescent="0.2">
      <c r="A314" s="103"/>
      <c r="B314" s="103"/>
      <c r="D314" s="103"/>
      <c r="E314" s="124"/>
      <c r="F314" s="124"/>
      <c r="I314" s="103"/>
      <c r="J314" s="103"/>
      <c r="K314" s="103"/>
      <c r="L314" s="103"/>
      <c r="M314" s="103"/>
      <c r="N314" s="124"/>
      <c r="S314" s="129"/>
      <c r="Z314" s="129"/>
      <c r="AF314" s="129"/>
      <c r="AG314" s="129"/>
      <c r="AH314" s="129"/>
      <c r="AI314" s="129"/>
      <c r="AK314" s="129"/>
      <c r="AL314" s="129"/>
      <c r="AM314" s="129"/>
      <c r="AN314" s="129"/>
      <c r="AO314" s="129"/>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3"/>
      <c r="BR314" s="103"/>
      <c r="BS314" s="103"/>
      <c r="BT314" s="103"/>
      <c r="BU314" s="103"/>
      <c r="BV314" s="103"/>
      <c r="BW314" s="103"/>
      <c r="BX314" s="103"/>
      <c r="BY314" s="103"/>
      <c r="BZ314" s="103"/>
      <c r="CA314" s="103"/>
      <c r="CB314" s="103"/>
      <c r="CC314" s="103"/>
      <c r="CD314" s="103"/>
      <c r="CE314" s="103"/>
      <c r="CF314" s="103"/>
      <c r="CG314" s="103"/>
      <c r="CH314" s="103"/>
      <c r="CI314" s="103"/>
      <c r="CJ314" s="103"/>
      <c r="CK314" s="103"/>
      <c r="CL314" s="103"/>
      <c r="CM314" s="103"/>
      <c r="CN314" s="103"/>
      <c r="CO314" s="103"/>
      <c r="CP314" s="103"/>
      <c r="CQ314" s="103"/>
      <c r="CR314" s="103"/>
      <c r="CS314" s="103"/>
      <c r="CT314" s="103"/>
      <c r="CU314" s="103"/>
      <c r="CV314" s="103"/>
      <c r="CW314" s="103"/>
    </row>
    <row r="315" spans="1:101" x14ac:dyDescent="0.2">
      <c r="A315" s="103"/>
      <c r="B315" s="103"/>
      <c r="D315" s="103"/>
      <c r="E315" s="124"/>
      <c r="F315" s="124"/>
      <c r="I315" s="103"/>
      <c r="J315" s="103"/>
      <c r="K315" s="103"/>
      <c r="L315" s="103"/>
      <c r="M315" s="103"/>
      <c r="N315" s="124"/>
      <c r="S315" s="129"/>
      <c r="Z315" s="129"/>
      <c r="AF315" s="129"/>
      <c r="AG315" s="129"/>
      <c r="AH315" s="129"/>
      <c r="AI315" s="129"/>
      <c r="AK315" s="129"/>
      <c r="AL315" s="129"/>
      <c r="AM315" s="129"/>
      <c r="AN315" s="129"/>
      <c r="AO315" s="129"/>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3"/>
      <c r="BU315" s="103"/>
      <c r="BV315" s="103"/>
      <c r="BW315" s="103"/>
      <c r="BX315" s="103"/>
      <c r="BY315" s="103"/>
      <c r="BZ315" s="103"/>
      <c r="CA315" s="103"/>
      <c r="CB315" s="103"/>
      <c r="CC315" s="103"/>
      <c r="CD315" s="103"/>
      <c r="CE315" s="103"/>
      <c r="CF315" s="103"/>
      <c r="CG315" s="103"/>
      <c r="CH315" s="103"/>
      <c r="CI315" s="103"/>
      <c r="CJ315" s="103"/>
      <c r="CK315" s="103"/>
      <c r="CL315" s="103"/>
      <c r="CM315" s="103"/>
      <c r="CN315" s="103"/>
      <c r="CO315" s="103"/>
      <c r="CP315" s="103"/>
      <c r="CQ315" s="103"/>
      <c r="CR315" s="103"/>
      <c r="CS315" s="103"/>
      <c r="CT315" s="103"/>
      <c r="CU315" s="103"/>
      <c r="CV315" s="103"/>
      <c r="CW315" s="103"/>
    </row>
    <row r="316" spans="1:101" x14ac:dyDescent="0.2">
      <c r="A316" s="103"/>
      <c r="B316" s="103"/>
      <c r="D316" s="103"/>
      <c r="E316" s="124"/>
      <c r="F316" s="124"/>
      <c r="I316" s="103"/>
      <c r="J316" s="103"/>
      <c r="K316" s="103"/>
      <c r="L316" s="103"/>
      <c r="M316" s="103"/>
      <c r="N316" s="124"/>
      <c r="S316" s="129"/>
      <c r="Z316" s="129"/>
      <c r="AF316" s="129"/>
      <c r="AG316" s="129"/>
      <c r="AH316" s="129"/>
      <c r="AI316" s="129"/>
      <c r="AK316" s="129"/>
      <c r="AL316" s="129"/>
      <c r="AM316" s="129"/>
      <c r="AN316" s="129"/>
      <c r="AO316" s="129"/>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3"/>
      <c r="BU316" s="103"/>
      <c r="BV316" s="103"/>
      <c r="BW316" s="103"/>
      <c r="BX316" s="103"/>
      <c r="BY316" s="103"/>
      <c r="BZ316" s="103"/>
      <c r="CA316" s="103"/>
      <c r="CB316" s="103"/>
      <c r="CC316" s="103"/>
      <c r="CD316" s="103"/>
      <c r="CE316" s="103"/>
      <c r="CF316" s="103"/>
      <c r="CG316" s="103"/>
      <c r="CH316" s="103"/>
      <c r="CI316" s="103"/>
      <c r="CJ316" s="103"/>
      <c r="CK316" s="103"/>
      <c r="CL316" s="103"/>
      <c r="CM316" s="103"/>
      <c r="CN316" s="103"/>
      <c r="CO316" s="103"/>
      <c r="CP316" s="103"/>
      <c r="CQ316" s="103"/>
      <c r="CR316" s="103"/>
      <c r="CS316" s="103"/>
      <c r="CT316" s="103"/>
      <c r="CU316" s="103"/>
      <c r="CV316" s="103"/>
      <c r="CW316" s="103"/>
    </row>
    <row r="317" spans="1:101" x14ac:dyDescent="0.2">
      <c r="A317" s="103"/>
      <c r="B317" s="103"/>
      <c r="D317" s="103"/>
      <c r="E317" s="124"/>
      <c r="F317" s="124"/>
      <c r="I317" s="103"/>
      <c r="J317" s="103"/>
      <c r="K317" s="103"/>
      <c r="L317" s="103"/>
      <c r="M317" s="103"/>
      <c r="N317" s="124"/>
      <c r="S317" s="129"/>
      <c r="Z317" s="129"/>
      <c r="AF317" s="129"/>
      <c r="AG317" s="129"/>
      <c r="AH317" s="129"/>
      <c r="AI317" s="129"/>
      <c r="AK317" s="129"/>
      <c r="AL317" s="129"/>
      <c r="AM317" s="129"/>
      <c r="AN317" s="129"/>
      <c r="AO317" s="129"/>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3"/>
      <c r="BU317" s="103"/>
      <c r="BV317" s="103"/>
      <c r="BW317" s="103"/>
      <c r="BX317" s="103"/>
      <c r="BY317" s="103"/>
      <c r="BZ317" s="103"/>
      <c r="CA317" s="103"/>
      <c r="CB317" s="103"/>
      <c r="CC317" s="103"/>
      <c r="CD317" s="103"/>
      <c r="CE317" s="103"/>
      <c r="CF317" s="103"/>
      <c r="CG317" s="103"/>
      <c r="CH317" s="103"/>
      <c r="CI317" s="103"/>
      <c r="CJ317" s="103"/>
      <c r="CK317" s="103"/>
      <c r="CL317" s="103"/>
      <c r="CM317" s="103"/>
      <c r="CN317" s="103"/>
      <c r="CO317" s="103"/>
      <c r="CP317" s="103"/>
      <c r="CQ317" s="103"/>
      <c r="CR317" s="103"/>
      <c r="CS317" s="103"/>
      <c r="CT317" s="103"/>
      <c r="CU317" s="103"/>
      <c r="CV317" s="103"/>
      <c r="CW317" s="103"/>
    </row>
    <row r="318" spans="1:101" x14ac:dyDescent="0.2">
      <c r="A318" s="103"/>
      <c r="B318" s="103"/>
      <c r="D318" s="103"/>
      <c r="E318" s="124"/>
      <c r="F318" s="124"/>
      <c r="I318" s="103"/>
      <c r="J318" s="103"/>
      <c r="K318" s="103"/>
      <c r="L318" s="103"/>
      <c r="M318" s="103"/>
      <c r="N318" s="124"/>
      <c r="S318" s="129"/>
      <c r="Z318" s="129"/>
      <c r="AF318" s="129"/>
      <c r="AG318" s="129"/>
      <c r="AH318" s="129"/>
      <c r="AI318" s="129"/>
      <c r="AK318" s="129"/>
      <c r="AL318" s="129"/>
      <c r="AM318" s="129"/>
      <c r="AN318" s="129"/>
      <c r="AO318" s="129"/>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3"/>
      <c r="BU318" s="103"/>
      <c r="BV318" s="103"/>
      <c r="BW318" s="103"/>
      <c r="BX318" s="103"/>
      <c r="BY318" s="103"/>
      <c r="BZ318" s="103"/>
      <c r="CA318" s="103"/>
      <c r="CB318" s="103"/>
      <c r="CC318" s="103"/>
      <c r="CD318" s="103"/>
      <c r="CE318" s="103"/>
      <c r="CF318" s="103"/>
      <c r="CG318" s="103"/>
      <c r="CH318" s="103"/>
      <c r="CI318" s="103"/>
      <c r="CJ318" s="103"/>
      <c r="CK318" s="103"/>
      <c r="CL318" s="103"/>
      <c r="CM318" s="103"/>
      <c r="CN318" s="103"/>
      <c r="CO318" s="103"/>
      <c r="CP318" s="103"/>
      <c r="CQ318" s="103"/>
      <c r="CR318" s="103"/>
      <c r="CS318" s="103"/>
      <c r="CT318" s="103"/>
      <c r="CU318" s="103"/>
      <c r="CV318" s="103"/>
      <c r="CW318" s="103"/>
    </row>
    <row r="319" spans="1:101" x14ac:dyDescent="0.2">
      <c r="A319" s="103"/>
      <c r="B319" s="103"/>
      <c r="D319" s="103"/>
      <c r="E319" s="124"/>
      <c r="F319" s="124"/>
      <c r="I319" s="103"/>
      <c r="J319" s="103"/>
      <c r="K319" s="103"/>
      <c r="L319" s="103"/>
      <c r="M319" s="103"/>
      <c r="N319" s="124"/>
      <c r="S319" s="129"/>
      <c r="Z319" s="129"/>
      <c r="AF319" s="129"/>
      <c r="AG319" s="129"/>
      <c r="AH319" s="129"/>
      <c r="AI319" s="129"/>
      <c r="AK319" s="129"/>
      <c r="AL319" s="129"/>
      <c r="AM319" s="129"/>
      <c r="AN319" s="129"/>
      <c r="AO319" s="129"/>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c r="BX319" s="103"/>
      <c r="BY319" s="103"/>
      <c r="BZ319" s="103"/>
      <c r="CA319" s="103"/>
      <c r="CB319" s="103"/>
      <c r="CC319" s="103"/>
      <c r="CD319" s="103"/>
      <c r="CE319" s="103"/>
      <c r="CF319" s="103"/>
      <c r="CG319" s="103"/>
      <c r="CH319" s="103"/>
      <c r="CI319" s="103"/>
      <c r="CJ319" s="103"/>
      <c r="CK319" s="103"/>
      <c r="CL319" s="103"/>
      <c r="CM319" s="103"/>
      <c r="CN319" s="103"/>
      <c r="CO319" s="103"/>
      <c r="CP319" s="103"/>
      <c r="CQ319" s="103"/>
      <c r="CR319" s="103"/>
      <c r="CS319" s="103"/>
      <c r="CT319" s="103"/>
      <c r="CU319" s="103"/>
      <c r="CV319" s="103"/>
      <c r="CW319" s="103"/>
    </row>
    <row r="320" spans="1:101" x14ac:dyDescent="0.2">
      <c r="A320" s="103"/>
      <c r="B320" s="103"/>
      <c r="D320" s="103"/>
      <c r="E320" s="124"/>
      <c r="F320" s="124"/>
      <c r="I320" s="103"/>
      <c r="J320" s="103"/>
      <c r="K320" s="103"/>
      <c r="L320" s="103"/>
      <c r="M320" s="103"/>
      <c r="N320" s="124"/>
      <c r="S320" s="129"/>
      <c r="Z320" s="129"/>
      <c r="AF320" s="129"/>
      <c r="AG320" s="129"/>
      <c r="AH320" s="129"/>
      <c r="AI320" s="129"/>
      <c r="AK320" s="129"/>
      <c r="AL320" s="129"/>
      <c r="AM320" s="129"/>
      <c r="AN320" s="129"/>
      <c r="AO320" s="129"/>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c r="BX320" s="103"/>
      <c r="BY320" s="103"/>
      <c r="BZ320" s="103"/>
      <c r="CA320" s="103"/>
      <c r="CB320" s="103"/>
      <c r="CC320" s="103"/>
      <c r="CD320" s="103"/>
      <c r="CE320" s="103"/>
      <c r="CF320" s="103"/>
      <c r="CG320" s="103"/>
      <c r="CH320" s="103"/>
      <c r="CI320" s="103"/>
      <c r="CJ320" s="103"/>
      <c r="CK320" s="103"/>
      <c r="CL320" s="103"/>
      <c r="CM320" s="103"/>
      <c r="CN320" s="103"/>
      <c r="CO320" s="103"/>
      <c r="CP320" s="103"/>
      <c r="CQ320" s="103"/>
      <c r="CR320" s="103"/>
      <c r="CS320" s="103"/>
      <c r="CT320" s="103"/>
      <c r="CU320" s="103"/>
      <c r="CV320" s="103"/>
      <c r="CW320" s="103"/>
    </row>
    <row r="321" spans="1:101" x14ac:dyDescent="0.2">
      <c r="A321" s="103"/>
      <c r="B321" s="103"/>
      <c r="D321" s="103"/>
      <c r="E321" s="124"/>
      <c r="F321" s="124"/>
      <c r="I321" s="103"/>
      <c r="J321" s="103"/>
      <c r="K321" s="103"/>
      <c r="L321" s="103"/>
      <c r="M321" s="103"/>
      <c r="N321" s="124"/>
      <c r="S321" s="129"/>
      <c r="Z321" s="129"/>
      <c r="AF321" s="129"/>
      <c r="AG321" s="129"/>
      <c r="AH321" s="129"/>
      <c r="AI321" s="129"/>
      <c r="AK321" s="129"/>
      <c r="AL321" s="129"/>
      <c r="AM321" s="129"/>
      <c r="AN321" s="129"/>
      <c r="AO321" s="129"/>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c r="BX321" s="103"/>
      <c r="BY321" s="103"/>
      <c r="BZ321" s="103"/>
      <c r="CA321" s="103"/>
      <c r="CB321" s="103"/>
      <c r="CC321" s="103"/>
      <c r="CD321" s="103"/>
      <c r="CE321" s="103"/>
      <c r="CF321" s="103"/>
      <c r="CG321" s="103"/>
      <c r="CH321" s="103"/>
      <c r="CI321" s="103"/>
      <c r="CJ321" s="103"/>
      <c r="CK321" s="103"/>
      <c r="CL321" s="103"/>
      <c r="CM321" s="103"/>
      <c r="CN321" s="103"/>
      <c r="CO321" s="103"/>
      <c r="CP321" s="103"/>
      <c r="CQ321" s="103"/>
      <c r="CR321" s="103"/>
      <c r="CS321" s="103"/>
      <c r="CT321" s="103"/>
      <c r="CU321" s="103"/>
      <c r="CV321" s="103"/>
      <c r="CW321" s="103"/>
    </row>
    <row r="322" spans="1:101" x14ac:dyDescent="0.2">
      <c r="A322" s="103"/>
      <c r="B322" s="103"/>
      <c r="D322" s="103"/>
      <c r="E322" s="124"/>
      <c r="F322" s="124"/>
      <c r="I322" s="103"/>
      <c r="J322" s="103"/>
      <c r="K322" s="103"/>
      <c r="L322" s="103"/>
      <c r="M322" s="103"/>
      <c r="N322" s="124"/>
      <c r="S322" s="129"/>
      <c r="Z322" s="129"/>
      <c r="AF322" s="129"/>
      <c r="AG322" s="129"/>
      <c r="AH322" s="129"/>
      <c r="AI322" s="129"/>
      <c r="AK322" s="129"/>
      <c r="AL322" s="129"/>
      <c r="AM322" s="129"/>
      <c r="AN322" s="129"/>
      <c r="AO322" s="129"/>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c r="BX322" s="103"/>
      <c r="BY322" s="103"/>
      <c r="BZ322" s="103"/>
      <c r="CA322" s="103"/>
      <c r="CB322" s="103"/>
      <c r="CC322" s="103"/>
      <c r="CD322" s="103"/>
      <c r="CE322" s="103"/>
      <c r="CF322" s="103"/>
      <c r="CG322" s="103"/>
      <c r="CH322" s="103"/>
      <c r="CI322" s="103"/>
      <c r="CJ322" s="103"/>
      <c r="CK322" s="103"/>
      <c r="CL322" s="103"/>
      <c r="CM322" s="103"/>
      <c r="CN322" s="103"/>
      <c r="CO322" s="103"/>
      <c r="CP322" s="103"/>
      <c r="CQ322" s="103"/>
      <c r="CR322" s="103"/>
      <c r="CS322" s="103"/>
      <c r="CT322" s="103"/>
      <c r="CU322" s="103"/>
      <c r="CV322" s="103"/>
      <c r="CW322" s="103"/>
    </row>
    <row r="323" spans="1:101" x14ac:dyDescent="0.2">
      <c r="A323" s="103"/>
      <c r="B323" s="103"/>
      <c r="D323" s="103"/>
      <c r="E323" s="124"/>
      <c r="F323" s="124"/>
      <c r="I323" s="103"/>
      <c r="J323" s="103"/>
      <c r="K323" s="103"/>
      <c r="L323" s="103"/>
      <c r="M323" s="103"/>
      <c r="N323" s="124"/>
      <c r="S323" s="129"/>
      <c r="Z323" s="129"/>
      <c r="AF323" s="129"/>
      <c r="AG323" s="129"/>
      <c r="AH323" s="129"/>
      <c r="AI323" s="129"/>
      <c r="AK323" s="129"/>
      <c r="AL323" s="129"/>
      <c r="AM323" s="129"/>
      <c r="AN323" s="129"/>
      <c r="AO323" s="129"/>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c r="BX323" s="103"/>
      <c r="BY323" s="103"/>
      <c r="BZ323" s="103"/>
      <c r="CA323" s="103"/>
      <c r="CB323" s="103"/>
      <c r="CC323" s="103"/>
      <c r="CD323" s="103"/>
      <c r="CE323" s="103"/>
      <c r="CF323" s="103"/>
      <c r="CG323" s="103"/>
      <c r="CH323" s="103"/>
      <c r="CI323" s="103"/>
      <c r="CJ323" s="103"/>
      <c r="CK323" s="103"/>
      <c r="CL323" s="103"/>
      <c r="CM323" s="103"/>
      <c r="CN323" s="103"/>
      <c r="CO323" s="103"/>
      <c r="CP323" s="103"/>
      <c r="CQ323" s="103"/>
      <c r="CR323" s="103"/>
      <c r="CS323" s="103"/>
      <c r="CT323" s="103"/>
      <c r="CU323" s="103"/>
      <c r="CV323" s="103"/>
      <c r="CW323" s="103"/>
    </row>
    <row r="324" spans="1:101" x14ac:dyDescent="0.2">
      <c r="A324" s="103"/>
      <c r="B324" s="103"/>
      <c r="D324" s="103"/>
      <c r="E324" s="124"/>
      <c r="F324" s="124"/>
      <c r="I324" s="103"/>
      <c r="J324" s="103"/>
      <c r="K324" s="103"/>
      <c r="L324" s="103"/>
      <c r="M324" s="103"/>
      <c r="N324" s="124"/>
      <c r="S324" s="129"/>
      <c r="Z324" s="129"/>
      <c r="AF324" s="129"/>
      <c r="AG324" s="129"/>
      <c r="AH324" s="129"/>
      <c r="AI324" s="129"/>
      <c r="AK324" s="129"/>
      <c r="AL324" s="129"/>
      <c r="AM324" s="129"/>
      <c r="AN324" s="129"/>
      <c r="AO324" s="129"/>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3"/>
      <c r="BU324" s="103"/>
      <c r="BV324" s="103"/>
      <c r="BW324" s="103"/>
      <c r="BX324" s="103"/>
      <c r="BY324" s="103"/>
      <c r="BZ324" s="103"/>
      <c r="CA324" s="103"/>
      <c r="CB324" s="103"/>
      <c r="CC324" s="103"/>
      <c r="CD324" s="103"/>
      <c r="CE324" s="103"/>
      <c r="CF324" s="103"/>
      <c r="CG324" s="103"/>
      <c r="CH324" s="103"/>
      <c r="CI324" s="103"/>
      <c r="CJ324" s="103"/>
      <c r="CK324" s="103"/>
      <c r="CL324" s="103"/>
      <c r="CM324" s="103"/>
      <c r="CN324" s="103"/>
      <c r="CO324" s="103"/>
      <c r="CP324" s="103"/>
      <c r="CQ324" s="103"/>
      <c r="CR324" s="103"/>
      <c r="CS324" s="103"/>
      <c r="CT324" s="103"/>
      <c r="CU324" s="103"/>
      <c r="CV324" s="103"/>
      <c r="CW324" s="103"/>
    </row>
    <row r="325" spans="1:101" x14ac:dyDescent="0.2">
      <c r="A325" s="103"/>
      <c r="B325" s="103"/>
      <c r="D325" s="103"/>
      <c r="E325" s="124"/>
      <c r="F325" s="124"/>
      <c r="I325" s="103"/>
      <c r="J325" s="103"/>
      <c r="K325" s="103"/>
      <c r="L325" s="103"/>
      <c r="M325" s="103"/>
      <c r="N325" s="124"/>
      <c r="S325" s="129"/>
      <c r="Z325" s="129"/>
      <c r="AF325" s="129"/>
      <c r="AG325" s="129"/>
      <c r="AH325" s="129"/>
      <c r="AI325" s="129"/>
      <c r="AK325" s="129"/>
      <c r="AL325" s="129"/>
      <c r="AM325" s="129"/>
      <c r="AN325" s="129"/>
      <c r="AO325" s="129"/>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3"/>
      <c r="BU325" s="103"/>
      <c r="BV325" s="103"/>
      <c r="BW325" s="103"/>
      <c r="BX325" s="103"/>
      <c r="BY325" s="103"/>
      <c r="BZ325" s="103"/>
      <c r="CA325" s="103"/>
      <c r="CB325" s="103"/>
      <c r="CC325" s="103"/>
      <c r="CD325" s="103"/>
      <c r="CE325" s="103"/>
      <c r="CF325" s="103"/>
      <c r="CG325" s="103"/>
      <c r="CH325" s="103"/>
      <c r="CI325" s="103"/>
      <c r="CJ325" s="103"/>
      <c r="CK325" s="103"/>
      <c r="CL325" s="103"/>
      <c r="CM325" s="103"/>
      <c r="CN325" s="103"/>
      <c r="CO325" s="103"/>
      <c r="CP325" s="103"/>
      <c r="CQ325" s="103"/>
      <c r="CR325" s="103"/>
      <c r="CS325" s="103"/>
      <c r="CT325" s="103"/>
      <c r="CU325" s="103"/>
      <c r="CV325" s="103"/>
      <c r="CW325" s="103"/>
    </row>
    <row r="326" spans="1:101" x14ac:dyDescent="0.2">
      <c r="A326" s="103"/>
      <c r="B326" s="103"/>
      <c r="D326" s="103"/>
      <c r="E326" s="124"/>
      <c r="F326" s="124"/>
      <c r="I326" s="103"/>
      <c r="J326" s="103"/>
      <c r="K326" s="103"/>
      <c r="L326" s="103"/>
      <c r="M326" s="103"/>
      <c r="N326" s="124"/>
      <c r="S326" s="129"/>
      <c r="Z326" s="129"/>
      <c r="AF326" s="129"/>
      <c r="AG326" s="129"/>
      <c r="AH326" s="129"/>
      <c r="AI326" s="129"/>
      <c r="AK326" s="129"/>
      <c r="AL326" s="129"/>
      <c r="AM326" s="129"/>
      <c r="AN326" s="129"/>
      <c r="AO326" s="129"/>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3"/>
      <c r="BU326" s="103"/>
      <c r="BV326" s="103"/>
      <c r="BW326" s="103"/>
      <c r="BX326" s="103"/>
      <c r="BY326" s="103"/>
      <c r="BZ326" s="103"/>
      <c r="CA326" s="103"/>
      <c r="CB326" s="103"/>
      <c r="CC326" s="103"/>
      <c r="CD326" s="103"/>
      <c r="CE326" s="103"/>
      <c r="CF326" s="103"/>
      <c r="CG326" s="103"/>
      <c r="CH326" s="103"/>
      <c r="CI326" s="103"/>
      <c r="CJ326" s="103"/>
      <c r="CK326" s="103"/>
      <c r="CL326" s="103"/>
      <c r="CM326" s="103"/>
      <c r="CN326" s="103"/>
      <c r="CO326" s="103"/>
      <c r="CP326" s="103"/>
      <c r="CQ326" s="103"/>
      <c r="CR326" s="103"/>
      <c r="CS326" s="103"/>
      <c r="CT326" s="103"/>
      <c r="CU326" s="103"/>
      <c r="CV326" s="103"/>
      <c r="CW326" s="103"/>
    </row>
    <row r="327" spans="1:101" x14ac:dyDescent="0.2">
      <c r="A327" s="103"/>
      <c r="B327" s="103"/>
      <c r="D327" s="103"/>
      <c r="E327" s="124"/>
      <c r="F327" s="124"/>
      <c r="I327" s="103"/>
      <c r="J327" s="103"/>
      <c r="K327" s="103"/>
      <c r="L327" s="103"/>
      <c r="M327" s="103"/>
      <c r="N327" s="124"/>
      <c r="S327" s="129"/>
      <c r="Z327" s="129"/>
      <c r="AF327" s="129"/>
      <c r="AG327" s="129"/>
      <c r="AH327" s="129"/>
      <c r="AI327" s="129"/>
      <c r="AK327" s="129"/>
      <c r="AL327" s="129"/>
      <c r="AM327" s="129"/>
      <c r="AN327" s="129"/>
      <c r="AO327" s="129"/>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3"/>
      <c r="BU327" s="103"/>
      <c r="BV327" s="103"/>
      <c r="BW327" s="103"/>
      <c r="BX327" s="103"/>
      <c r="BY327" s="103"/>
      <c r="BZ327" s="103"/>
      <c r="CA327" s="103"/>
      <c r="CB327" s="103"/>
      <c r="CC327" s="103"/>
      <c r="CD327" s="103"/>
      <c r="CE327" s="103"/>
      <c r="CF327" s="103"/>
      <c r="CG327" s="103"/>
      <c r="CH327" s="103"/>
      <c r="CI327" s="103"/>
      <c r="CJ327" s="103"/>
      <c r="CK327" s="103"/>
      <c r="CL327" s="103"/>
      <c r="CM327" s="103"/>
      <c r="CN327" s="103"/>
      <c r="CO327" s="103"/>
      <c r="CP327" s="103"/>
      <c r="CQ327" s="103"/>
      <c r="CR327" s="103"/>
      <c r="CS327" s="103"/>
      <c r="CT327" s="103"/>
      <c r="CU327" s="103"/>
      <c r="CV327" s="103"/>
      <c r="CW327" s="103"/>
    </row>
    <row r="328" spans="1:101" x14ac:dyDescent="0.2">
      <c r="A328" s="103"/>
      <c r="B328" s="103"/>
      <c r="D328" s="103"/>
      <c r="E328" s="124"/>
      <c r="F328" s="124"/>
      <c r="I328" s="103"/>
      <c r="J328" s="103"/>
      <c r="K328" s="103"/>
      <c r="L328" s="103"/>
      <c r="M328" s="103"/>
      <c r="N328" s="124"/>
      <c r="S328" s="129"/>
      <c r="Z328" s="129"/>
      <c r="AF328" s="129"/>
      <c r="AG328" s="129"/>
      <c r="AH328" s="129"/>
      <c r="AI328" s="129"/>
      <c r="AK328" s="129"/>
      <c r="AL328" s="129"/>
      <c r="AM328" s="129"/>
      <c r="AN328" s="129"/>
      <c r="AO328" s="129"/>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3"/>
      <c r="BU328" s="103"/>
      <c r="BV328" s="103"/>
      <c r="BW328" s="103"/>
      <c r="BX328" s="103"/>
      <c r="BY328" s="103"/>
      <c r="BZ328" s="103"/>
      <c r="CA328" s="103"/>
      <c r="CB328" s="103"/>
      <c r="CC328" s="103"/>
      <c r="CD328" s="103"/>
      <c r="CE328" s="103"/>
      <c r="CF328" s="103"/>
      <c r="CG328" s="103"/>
      <c r="CH328" s="103"/>
      <c r="CI328" s="103"/>
      <c r="CJ328" s="103"/>
      <c r="CK328" s="103"/>
      <c r="CL328" s="103"/>
      <c r="CM328" s="103"/>
      <c r="CN328" s="103"/>
      <c r="CO328" s="103"/>
      <c r="CP328" s="103"/>
      <c r="CQ328" s="103"/>
      <c r="CR328" s="103"/>
      <c r="CS328" s="103"/>
      <c r="CT328" s="103"/>
      <c r="CU328" s="103"/>
      <c r="CV328" s="103"/>
      <c r="CW328" s="103"/>
    </row>
    <row r="329" spans="1:101" x14ac:dyDescent="0.2">
      <c r="A329" s="103"/>
      <c r="B329" s="103"/>
      <c r="D329" s="103"/>
      <c r="E329" s="124"/>
      <c r="F329" s="124"/>
      <c r="I329" s="103"/>
      <c r="J329" s="103"/>
      <c r="K329" s="103"/>
      <c r="L329" s="103"/>
      <c r="M329" s="103"/>
      <c r="N329" s="124"/>
      <c r="S329" s="129"/>
      <c r="Z329" s="129"/>
      <c r="AF329" s="129"/>
      <c r="AG329" s="129"/>
      <c r="AH329" s="129"/>
      <c r="AI329" s="129"/>
      <c r="AK329" s="129"/>
      <c r="AL329" s="129"/>
      <c r="AM329" s="129"/>
      <c r="AN329" s="129"/>
      <c r="AO329" s="129"/>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3"/>
      <c r="BU329" s="103"/>
      <c r="BV329" s="103"/>
      <c r="BW329" s="103"/>
      <c r="BX329" s="103"/>
      <c r="BY329" s="103"/>
      <c r="BZ329" s="103"/>
      <c r="CA329" s="103"/>
      <c r="CB329" s="103"/>
      <c r="CC329" s="103"/>
      <c r="CD329" s="103"/>
      <c r="CE329" s="103"/>
      <c r="CF329" s="103"/>
      <c r="CG329" s="103"/>
      <c r="CH329" s="103"/>
      <c r="CI329" s="103"/>
      <c r="CJ329" s="103"/>
      <c r="CK329" s="103"/>
      <c r="CL329" s="103"/>
      <c r="CM329" s="103"/>
      <c r="CN329" s="103"/>
      <c r="CO329" s="103"/>
      <c r="CP329" s="103"/>
      <c r="CQ329" s="103"/>
      <c r="CR329" s="103"/>
      <c r="CS329" s="103"/>
      <c r="CT329" s="103"/>
      <c r="CU329" s="103"/>
      <c r="CV329" s="103"/>
      <c r="CW329" s="103"/>
    </row>
    <row r="330" spans="1:101" x14ac:dyDescent="0.2">
      <c r="A330" s="103"/>
      <c r="B330" s="103"/>
      <c r="D330" s="103"/>
      <c r="E330" s="124"/>
      <c r="F330" s="124"/>
      <c r="I330" s="103"/>
      <c r="J330" s="103"/>
      <c r="K330" s="103"/>
      <c r="L330" s="103"/>
      <c r="M330" s="103"/>
      <c r="N330" s="124"/>
      <c r="S330" s="129"/>
      <c r="Z330" s="129"/>
      <c r="AF330" s="129"/>
      <c r="AG330" s="129"/>
      <c r="AH330" s="129"/>
      <c r="AI330" s="129"/>
      <c r="AK330" s="129"/>
      <c r="AL330" s="129"/>
      <c r="AM330" s="129"/>
      <c r="AN330" s="129"/>
      <c r="AO330" s="129"/>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103"/>
      <c r="BR330" s="103"/>
      <c r="BS330" s="103"/>
      <c r="BT330" s="103"/>
      <c r="BU330" s="103"/>
      <c r="BV330" s="103"/>
      <c r="BW330" s="103"/>
      <c r="BX330" s="103"/>
      <c r="BY330" s="103"/>
      <c r="BZ330" s="103"/>
      <c r="CA330" s="103"/>
      <c r="CB330" s="103"/>
      <c r="CC330" s="103"/>
      <c r="CD330" s="103"/>
      <c r="CE330" s="103"/>
      <c r="CF330" s="103"/>
      <c r="CG330" s="103"/>
      <c r="CH330" s="103"/>
      <c r="CI330" s="103"/>
      <c r="CJ330" s="103"/>
      <c r="CK330" s="103"/>
      <c r="CL330" s="103"/>
      <c r="CM330" s="103"/>
      <c r="CN330" s="103"/>
      <c r="CO330" s="103"/>
      <c r="CP330" s="103"/>
      <c r="CQ330" s="103"/>
      <c r="CR330" s="103"/>
      <c r="CS330" s="103"/>
      <c r="CT330" s="103"/>
      <c r="CU330" s="103"/>
      <c r="CV330" s="103"/>
      <c r="CW330" s="103"/>
    </row>
    <row r="331" spans="1:101" x14ac:dyDescent="0.2">
      <c r="A331" s="103"/>
      <c r="B331" s="103"/>
      <c r="D331" s="103"/>
      <c r="E331" s="124"/>
      <c r="F331" s="124"/>
      <c r="I331" s="103"/>
      <c r="J331" s="103"/>
      <c r="K331" s="103"/>
      <c r="L331" s="103"/>
      <c r="M331" s="103"/>
      <c r="N331" s="124"/>
      <c r="S331" s="129"/>
      <c r="Z331" s="129"/>
      <c r="AF331" s="129"/>
      <c r="AG331" s="129"/>
      <c r="AH331" s="129"/>
      <c r="AI331" s="129"/>
      <c r="AK331" s="129"/>
      <c r="AL331" s="129"/>
      <c r="AM331" s="129"/>
      <c r="AN331" s="129"/>
      <c r="AO331" s="129"/>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c r="CF331" s="103"/>
      <c r="CG331" s="103"/>
      <c r="CH331" s="103"/>
      <c r="CI331" s="103"/>
      <c r="CJ331" s="103"/>
      <c r="CK331" s="103"/>
      <c r="CL331" s="103"/>
      <c r="CM331" s="103"/>
      <c r="CN331" s="103"/>
      <c r="CO331" s="103"/>
      <c r="CP331" s="103"/>
      <c r="CQ331" s="103"/>
      <c r="CR331" s="103"/>
      <c r="CS331" s="103"/>
      <c r="CT331" s="103"/>
      <c r="CU331" s="103"/>
      <c r="CV331" s="103"/>
      <c r="CW331" s="103"/>
    </row>
    <row r="332" spans="1:101" x14ac:dyDescent="0.2">
      <c r="A332" s="103"/>
      <c r="B332" s="103"/>
      <c r="D332" s="103"/>
      <c r="E332" s="124"/>
      <c r="F332" s="124"/>
      <c r="I332" s="103"/>
      <c r="J332" s="103"/>
      <c r="K332" s="103"/>
      <c r="L332" s="103"/>
      <c r="M332" s="103"/>
      <c r="N332" s="124"/>
      <c r="S332" s="129"/>
      <c r="Z332" s="129"/>
      <c r="AF332" s="129"/>
      <c r="AG332" s="129"/>
      <c r="AH332" s="129"/>
      <c r="AI332" s="129"/>
      <c r="AK332" s="129"/>
      <c r="AL332" s="129"/>
      <c r="AM332" s="129"/>
      <c r="AN332" s="129"/>
      <c r="AO332" s="129"/>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c r="CF332" s="103"/>
      <c r="CG332" s="103"/>
      <c r="CH332" s="103"/>
      <c r="CI332" s="103"/>
      <c r="CJ332" s="103"/>
      <c r="CK332" s="103"/>
      <c r="CL332" s="103"/>
      <c r="CM332" s="103"/>
      <c r="CN332" s="103"/>
      <c r="CO332" s="103"/>
      <c r="CP332" s="103"/>
      <c r="CQ332" s="103"/>
      <c r="CR332" s="103"/>
      <c r="CS332" s="103"/>
      <c r="CT332" s="103"/>
      <c r="CU332" s="103"/>
      <c r="CV332" s="103"/>
      <c r="CW332" s="103"/>
    </row>
    <row r="333" spans="1:101" x14ac:dyDescent="0.2">
      <c r="A333" s="103"/>
      <c r="B333" s="103"/>
      <c r="D333" s="103"/>
      <c r="E333" s="124"/>
      <c r="F333" s="124"/>
      <c r="I333" s="103"/>
      <c r="J333" s="103"/>
      <c r="K333" s="103"/>
      <c r="L333" s="103"/>
      <c r="M333" s="103"/>
      <c r="N333" s="124"/>
      <c r="S333" s="129"/>
      <c r="Z333" s="129"/>
      <c r="AF333" s="129"/>
      <c r="AG333" s="129"/>
      <c r="AH333" s="129"/>
      <c r="AI333" s="129"/>
      <c r="AK333" s="129"/>
      <c r="AL333" s="129"/>
      <c r="AM333" s="129"/>
      <c r="AN333" s="129"/>
      <c r="AO333" s="129"/>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c r="CF333" s="103"/>
      <c r="CG333" s="103"/>
      <c r="CH333" s="103"/>
      <c r="CI333" s="103"/>
      <c r="CJ333" s="103"/>
      <c r="CK333" s="103"/>
      <c r="CL333" s="103"/>
      <c r="CM333" s="103"/>
      <c r="CN333" s="103"/>
      <c r="CO333" s="103"/>
      <c r="CP333" s="103"/>
      <c r="CQ333" s="103"/>
      <c r="CR333" s="103"/>
      <c r="CS333" s="103"/>
      <c r="CT333" s="103"/>
      <c r="CU333" s="103"/>
      <c r="CV333" s="103"/>
      <c r="CW333" s="103"/>
    </row>
    <row r="334" spans="1:101" x14ac:dyDescent="0.2">
      <c r="A334" s="103"/>
      <c r="B334" s="103"/>
      <c r="D334" s="103"/>
      <c r="E334" s="124"/>
      <c r="F334" s="124"/>
      <c r="I334" s="103"/>
      <c r="J334" s="103"/>
      <c r="K334" s="103"/>
      <c r="L334" s="103"/>
      <c r="M334" s="103"/>
      <c r="N334" s="124"/>
      <c r="S334" s="129"/>
      <c r="Z334" s="129"/>
      <c r="AF334" s="129"/>
      <c r="AG334" s="129"/>
      <c r="AH334" s="129"/>
      <c r="AI334" s="129"/>
      <c r="AK334" s="129"/>
      <c r="AL334" s="129"/>
      <c r="AM334" s="129"/>
      <c r="AN334" s="129"/>
      <c r="AO334" s="129"/>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c r="CF334" s="103"/>
      <c r="CG334" s="103"/>
      <c r="CH334" s="103"/>
      <c r="CI334" s="103"/>
      <c r="CJ334" s="103"/>
      <c r="CK334" s="103"/>
      <c r="CL334" s="103"/>
      <c r="CM334" s="103"/>
      <c r="CN334" s="103"/>
      <c r="CO334" s="103"/>
      <c r="CP334" s="103"/>
      <c r="CQ334" s="103"/>
      <c r="CR334" s="103"/>
      <c r="CS334" s="103"/>
      <c r="CT334" s="103"/>
      <c r="CU334" s="103"/>
      <c r="CV334" s="103"/>
      <c r="CW334" s="103"/>
    </row>
    <row r="335" spans="1:101" x14ac:dyDescent="0.2">
      <c r="A335" s="103"/>
      <c r="B335" s="103"/>
      <c r="D335" s="103"/>
      <c r="E335" s="124"/>
      <c r="F335" s="124"/>
      <c r="I335" s="103"/>
      <c r="J335" s="103"/>
      <c r="K335" s="103"/>
      <c r="L335" s="103"/>
      <c r="M335" s="103"/>
      <c r="N335" s="124"/>
      <c r="S335" s="129"/>
      <c r="Z335" s="129"/>
      <c r="AF335" s="129"/>
      <c r="AG335" s="129"/>
      <c r="AH335" s="129"/>
      <c r="AI335" s="129"/>
      <c r="AK335" s="129"/>
      <c r="AL335" s="129"/>
      <c r="AM335" s="129"/>
      <c r="AN335" s="129"/>
      <c r="AO335" s="129"/>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c r="CF335" s="103"/>
      <c r="CG335" s="103"/>
      <c r="CH335" s="103"/>
      <c r="CI335" s="103"/>
      <c r="CJ335" s="103"/>
      <c r="CK335" s="103"/>
      <c r="CL335" s="103"/>
      <c r="CM335" s="103"/>
      <c r="CN335" s="103"/>
      <c r="CO335" s="103"/>
      <c r="CP335" s="103"/>
      <c r="CQ335" s="103"/>
      <c r="CR335" s="103"/>
      <c r="CS335" s="103"/>
      <c r="CT335" s="103"/>
      <c r="CU335" s="103"/>
      <c r="CV335" s="103"/>
      <c r="CW335" s="103"/>
    </row>
    <row r="336" spans="1:101" x14ac:dyDescent="0.2">
      <c r="A336" s="103"/>
      <c r="B336" s="103"/>
      <c r="D336" s="103"/>
      <c r="E336" s="124"/>
      <c r="F336" s="124"/>
      <c r="I336" s="103"/>
      <c r="J336" s="103"/>
      <c r="K336" s="103"/>
      <c r="L336" s="103"/>
      <c r="M336" s="103"/>
      <c r="N336" s="124"/>
      <c r="S336" s="129"/>
      <c r="Z336" s="129"/>
      <c r="AF336" s="129"/>
      <c r="AG336" s="129"/>
      <c r="AH336" s="129"/>
      <c r="AI336" s="129"/>
      <c r="AK336" s="129"/>
      <c r="AL336" s="129"/>
      <c r="AM336" s="129"/>
      <c r="AN336" s="129"/>
      <c r="AO336" s="129"/>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c r="CA336" s="103"/>
      <c r="CB336" s="103"/>
      <c r="CC336" s="103"/>
      <c r="CD336" s="103"/>
      <c r="CE336" s="103"/>
      <c r="CF336" s="103"/>
      <c r="CG336" s="103"/>
      <c r="CH336" s="103"/>
      <c r="CI336" s="103"/>
      <c r="CJ336" s="103"/>
      <c r="CK336" s="103"/>
      <c r="CL336" s="103"/>
      <c r="CM336" s="103"/>
      <c r="CN336" s="103"/>
      <c r="CO336" s="103"/>
      <c r="CP336" s="103"/>
      <c r="CQ336" s="103"/>
      <c r="CR336" s="103"/>
      <c r="CS336" s="103"/>
      <c r="CT336" s="103"/>
      <c r="CU336" s="103"/>
      <c r="CV336" s="103"/>
      <c r="CW336" s="103"/>
    </row>
    <row r="337" spans="1:101" x14ac:dyDescent="0.2">
      <c r="A337" s="103"/>
      <c r="B337" s="103"/>
      <c r="D337" s="103"/>
      <c r="E337" s="124"/>
      <c r="F337" s="124"/>
      <c r="I337" s="103"/>
      <c r="J337" s="103"/>
      <c r="K337" s="103"/>
      <c r="L337" s="103"/>
      <c r="M337" s="103"/>
      <c r="N337" s="124"/>
      <c r="S337" s="129"/>
      <c r="Z337" s="129"/>
      <c r="AF337" s="129"/>
      <c r="AG337" s="129"/>
      <c r="AH337" s="129"/>
      <c r="AI337" s="129"/>
      <c r="AK337" s="129"/>
      <c r="AL337" s="129"/>
      <c r="AM337" s="129"/>
      <c r="AN337" s="129"/>
      <c r="AO337" s="129"/>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c r="CF337" s="103"/>
      <c r="CG337" s="103"/>
      <c r="CH337" s="103"/>
      <c r="CI337" s="103"/>
      <c r="CJ337" s="103"/>
      <c r="CK337" s="103"/>
      <c r="CL337" s="103"/>
      <c r="CM337" s="103"/>
      <c r="CN337" s="103"/>
      <c r="CO337" s="103"/>
      <c r="CP337" s="103"/>
      <c r="CQ337" s="103"/>
      <c r="CR337" s="103"/>
      <c r="CS337" s="103"/>
      <c r="CT337" s="103"/>
      <c r="CU337" s="103"/>
      <c r="CV337" s="103"/>
      <c r="CW337" s="103"/>
    </row>
    <row r="338" spans="1:101" x14ac:dyDescent="0.2">
      <c r="A338" s="103"/>
      <c r="B338" s="103"/>
      <c r="D338" s="103"/>
      <c r="E338" s="124"/>
      <c r="F338" s="124"/>
      <c r="I338" s="103"/>
      <c r="J338" s="103"/>
      <c r="K338" s="103"/>
      <c r="L338" s="103"/>
      <c r="M338" s="103"/>
      <c r="N338" s="124"/>
      <c r="S338" s="129"/>
      <c r="Z338" s="129"/>
      <c r="AF338" s="129"/>
      <c r="AG338" s="129"/>
      <c r="AH338" s="129"/>
      <c r="AI338" s="129"/>
      <c r="AK338" s="129"/>
      <c r="AL338" s="129"/>
      <c r="AM338" s="129"/>
      <c r="AN338" s="129"/>
      <c r="AO338" s="129"/>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3"/>
      <c r="BR338" s="103"/>
      <c r="BS338" s="103"/>
      <c r="BT338" s="103"/>
      <c r="BU338" s="103"/>
      <c r="BV338" s="103"/>
      <c r="BW338" s="103"/>
      <c r="BX338" s="103"/>
      <c r="BY338" s="103"/>
      <c r="BZ338" s="103"/>
      <c r="CA338" s="103"/>
      <c r="CB338" s="103"/>
      <c r="CC338" s="103"/>
      <c r="CD338" s="103"/>
      <c r="CE338" s="103"/>
      <c r="CF338" s="103"/>
      <c r="CG338" s="103"/>
      <c r="CH338" s="103"/>
      <c r="CI338" s="103"/>
      <c r="CJ338" s="103"/>
      <c r="CK338" s="103"/>
      <c r="CL338" s="103"/>
      <c r="CM338" s="103"/>
      <c r="CN338" s="103"/>
      <c r="CO338" s="103"/>
      <c r="CP338" s="103"/>
      <c r="CQ338" s="103"/>
      <c r="CR338" s="103"/>
      <c r="CS338" s="103"/>
      <c r="CT338" s="103"/>
      <c r="CU338" s="103"/>
      <c r="CV338" s="103"/>
      <c r="CW338" s="103"/>
    </row>
    <row r="339" spans="1:101" x14ac:dyDescent="0.2">
      <c r="A339" s="103"/>
      <c r="B339" s="103"/>
      <c r="D339" s="103"/>
      <c r="E339" s="124"/>
      <c r="F339" s="124"/>
      <c r="I339" s="103"/>
      <c r="J339" s="103"/>
      <c r="K339" s="103"/>
      <c r="L339" s="103"/>
      <c r="M339" s="103"/>
      <c r="N339" s="124"/>
      <c r="S339" s="129"/>
      <c r="Z339" s="129"/>
      <c r="AF339" s="129"/>
      <c r="AG339" s="129"/>
      <c r="AH339" s="129"/>
      <c r="AI339" s="129"/>
      <c r="AK339" s="129"/>
      <c r="AL339" s="129"/>
      <c r="AM339" s="129"/>
      <c r="AN339" s="129"/>
      <c r="AO339" s="129"/>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c r="CA339" s="103"/>
      <c r="CB339" s="103"/>
      <c r="CC339" s="103"/>
      <c r="CD339" s="103"/>
      <c r="CE339" s="103"/>
      <c r="CF339" s="103"/>
      <c r="CG339" s="103"/>
      <c r="CH339" s="103"/>
      <c r="CI339" s="103"/>
      <c r="CJ339" s="103"/>
      <c r="CK339" s="103"/>
      <c r="CL339" s="103"/>
      <c r="CM339" s="103"/>
      <c r="CN339" s="103"/>
      <c r="CO339" s="103"/>
      <c r="CP339" s="103"/>
      <c r="CQ339" s="103"/>
      <c r="CR339" s="103"/>
      <c r="CS339" s="103"/>
      <c r="CT339" s="103"/>
      <c r="CU339" s="103"/>
      <c r="CV339" s="103"/>
      <c r="CW339" s="103"/>
    </row>
    <row r="340" spans="1:101" x14ac:dyDescent="0.2">
      <c r="A340" s="103"/>
      <c r="B340" s="103"/>
      <c r="D340" s="103"/>
      <c r="E340" s="124"/>
      <c r="F340" s="124"/>
      <c r="I340" s="103"/>
      <c r="J340" s="103"/>
      <c r="K340" s="103"/>
      <c r="L340" s="103"/>
      <c r="M340" s="103"/>
      <c r="N340" s="124"/>
      <c r="S340" s="129"/>
      <c r="Z340" s="129"/>
      <c r="AF340" s="129"/>
      <c r="AG340" s="129"/>
      <c r="AH340" s="129"/>
      <c r="AI340" s="129"/>
      <c r="AK340" s="129"/>
      <c r="AL340" s="129"/>
      <c r="AM340" s="129"/>
      <c r="AN340" s="129"/>
      <c r="AO340" s="129"/>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103"/>
      <c r="BR340" s="103"/>
      <c r="BS340" s="103"/>
      <c r="BT340" s="103"/>
      <c r="BU340" s="103"/>
      <c r="BV340" s="103"/>
      <c r="BW340" s="103"/>
      <c r="BX340" s="103"/>
      <c r="BY340" s="103"/>
      <c r="BZ340" s="103"/>
      <c r="CA340" s="103"/>
      <c r="CB340" s="103"/>
      <c r="CC340" s="103"/>
      <c r="CD340" s="103"/>
      <c r="CE340" s="103"/>
      <c r="CF340" s="103"/>
      <c r="CG340" s="103"/>
      <c r="CH340" s="103"/>
      <c r="CI340" s="103"/>
      <c r="CJ340" s="103"/>
      <c r="CK340" s="103"/>
      <c r="CL340" s="103"/>
      <c r="CM340" s="103"/>
      <c r="CN340" s="103"/>
      <c r="CO340" s="103"/>
      <c r="CP340" s="103"/>
      <c r="CQ340" s="103"/>
      <c r="CR340" s="103"/>
      <c r="CS340" s="103"/>
      <c r="CT340" s="103"/>
      <c r="CU340" s="103"/>
      <c r="CV340" s="103"/>
      <c r="CW340" s="103"/>
    </row>
    <row r="341" spans="1:101" x14ac:dyDescent="0.2">
      <c r="A341" s="103"/>
      <c r="B341" s="103"/>
      <c r="D341" s="103"/>
      <c r="E341" s="124"/>
      <c r="F341" s="124"/>
      <c r="I341" s="103"/>
      <c r="J341" s="103"/>
      <c r="K341" s="103"/>
      <c r="L341" s="103"/>
      <c r="M341" s="103"/>
      <c r="N341" s="124"/>
      <c r="S341" s="129"/>
      <c r="Z341" s="129"/>
      <c r="AF341" s="129"/>
      <c r="AG341" s="129"/>
      <c r="AH341" s="129"/>
      <c r="AI341" s="129"/>
      <c r="AK341" s="129"/>
      <c r="AL341" s="129"/>
      <c r="AM341" s="129"/>
      <c r="AN341" s="129"/>
      <c r="AO341" s="129"/>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103"/>
      <c r="BR341" s="103"/>
      <c r="BS341" s="103"/>
      <c r="BT341" s="103"/>
      <c r="BU341" s="103"/>
      <c r="BV341" s="103"/>
      <c r="BW341" s="103"/>
      <c r="BX341" s="103"/>
      <c r="BY341" s="103"/>
      <c r="BZ341" s="103"/>
      <c r="CA341" s="103"/>
      <c r="CB341" s="103"/>
      <c r="CC341" s="103"/>
      <c r="CD341" s="103"/>
      <c r="CE341" s="103"/>
      <c r="CF341" s="103"/>
      <c r="CG341" s="103"/>
      <c r="CH341" s="103"/>
      <c r="CI341" s="103"/>
      <c r="CJ341" s="103"/>
      <c r="CK341" s="103"/>
      <c r="CL341" s="103"/>
      <c r="CM341" s="103"/>
      <c r="CN341" s="103"/>
      <c r="CO341" s="103"/>
      <c r="CP341" s="103"/>
      <c r="CQ341" s="103"/>
      <c r="CR341" s="103"/>
      <c r="CS341" s="103"/>
      <c r="CT341" s="103"/>
      <c r="CU341" s="103"/>
      <c r="CV341" s="103"/>
      <c r="CW341" s="103"/>
    </row>
    <row r="342" spans="1:101" x14ac:dyDescent="0.2">
      <c r="A342" s="103"/>
      <c r="B342" s="103"/>
      <c r="D342" s="103"/>
      <c r="E342" s="124"/>
      <c r="F342" s="124"/>
      <c r="I342" s="103"/>
      <c r="J342" s="103"/>
      <c r="K342" s="103"/>
      <c r="L342" s="103"/>
      <c r="M342" s="103"/>
      <c r="N342" s="124"/>
      <c r="S342" s="129"/>
      <c r="Z342" s="129"/>
      <c r="AF342" s="129"/>
      <c r="AG342" s="129"/>
      <c r="AH342" s="129"/>
      <c r="AI342" s="129"/>
      <c r="AK342" s="129"/>
      <c r="AL342" s="129"/>
      <c r="AM342" s="129"/>
      <c r="AN342" s="129"/>
      <c r="AO342" s="129"/>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103"/>
      <c r="BR342" s="103"/>
      <c r="BS342" s="103"/>
      <c r="BT342" s="103"/>
      <c r="BU342" s="103"/>
      <c r="BV342" s="103"/>
      <c r="BW342" s="103"/>
      <c r="BX342" s="103"/>
      <c r="BY342" s="103"/>
      <c r="BZ342" s="103"/>
      <c r="CA342" s="103"/>
      <c r="CB342" s="103"/>
      <c r="CC342" s="103"/>
      <c r="CD342" s="103"/>
      <c r="CE342" s="103"/>
      <c r="CF342" s="103"/>
      <c r="CG342" s="103"/>
      <c r="CH342" s="103"/>
      <c r="CI342" s="103"/>
      <c r="CJ342" s="103"/>
      <c r="CK342" s="103"/>
      <c r="CL342" s="103"/>
      <c r="CM342" s="103"/>
      <c r="CN342" s="103"/>
      <c r="CO342" s="103"/>
      <c r="CP342" s="103"/>
      <c r="CQ342" s="103"/>
      <c r="CR342" s="103"/>
      <c r="CS342" s="103"/>
      <c r="CT342" s="103"/>
      <c r="CU342" s="103"/>
      <c r="CV342" s="103"/>
      <c r="CW342" s="103"/>
    </row>
    <row r="343" spans="1:101" x14ac:dyDescent="0.2">
      <c r="A343" s="103"/>
      <c r="B343" s="103"/>
      <c r="D343" s="103"/>
      <c r="E343" s="124"/>
      <c r="F343" s="124"/>
      <c r="I343" s="103"/>
      <c r="J343" s="103"/>
      <c r="K343" s="103"/>
      <c r="L343" s="103"/>
      <c r="M343" s="103"/>
      <c r="N343" s="124"/>
      <c r="S343" s="129"/>
      <c r="Z343" s="129"/>
      <c r="AF343" s="129"/>
      <c r="AG343" s="129"/>
      <c r="AH343" s="129"/>
      <c r="AI343" s="129"/>
      <c r="AK343" s="129"/>
      <c r="AL343" s="129"/>
      <c r="AM343" s="129"/>
      <c r="AN343" s="129"/>
      <c r="AO343" s="129"/>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103"/>
      <c r="BR343" s="103"/>
      <c r="BS343" s="103"/>
      <c r="BT343" s="103"/>
      <c r="BU343" s="103"/>
      <c r="BV343" s="103"/>
      <c r="BW343" s="103"/>
      <c r="BX343" s="103"/>
      <c r="BY343" s="103"/>
      <c r="BZ343" s="103"/>
      <c r="CA343" s="103"/>
      <c r="CB343" s="103"/>
      <c r="CC343" s="103"/>
      <c r="CD343" s="103"/>
      <c r="CE343" s="103"/>
      <c r="CF343" s="103"/>
      <c r="CG343" s="103"/>
      <c r="CH343" s="103"/>
      <c r="CI343" s="103"/>
      <c r="CJ343" s="103"/>
      <c r="CK343" s="103"/>
      <c r="CL343" s="103"/>
      <c r="CM343" s="103"/>
      <c r="CN343" s="103"/>
      <c r="CO343" s="103"/>
      <c r="CP343" s="103"/>
      <c r="CQ343" s="103"/>
      <c r="CR343" s="103"/>
      <c r="CS343" s="103"/>
      <c r="CT343" s="103"/>
      <c r="CU343" s="103"/>
      <c r="CV343" s="103"/>
      <c r="CW343" s="103"/>
    </row>
    <row r="344" spans="1:101" x14ac:dyDescent="0.2">
      <c r="A344" s="103"/>
      <c r="B344" s="103"/>
      <c r="D344" s="103"/>
      <c r="E344" s="124"/>
      <c r="F344" s="124"/>
      <c r="I344" s="103"/>
      <c r="J344" s="103"/>
      <c r="K344" s="103"/>
      <c r="L344" s="103"/>
      <c r="M344" s="103"/>
      <c r="N344" s="124"/>
      <c r="S344" s="129"/>
      <c r="Z344" s="129"/>
      <c r="AF344" s="129"/>
      <c r="AG344" s="129"/>
      <c r="AH344" s="129"/>
      <c r="AI344" s="129"/>
      <c r="AK344" s="129"/>
      <c r="AL344" s="129"/>
      <c r="AM344" s="129"/>
      <c r="AN344" s="129"/>
      <c r="AO344" s="129"/>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c r="BX344" s="103"/>
      <c r="BY344" s="103"/>
      <c r="BZ344" s="103"/>
      <c r="CA344" s="103"/>
      <c r="CB344" s="103"/>
      <c r="CC344" s="103"/>
      <c r="CD344" s="103"/>
      <c r="CE344" s="103"/>
      <c r="CF344" s="103"/>
      <c r="CG344" s="103"/>
      <c r="CH344" s="103"/>
      <c r="CI344" s="103"/>
      <c r="CJ344" s="103"/>
      <c r="CK344" s="103"/>
      <c r="CL344" s="103"/>
      <c r="CM344" s="103"/>
      <c r="CN344" s="103"/>
      <c r="CO344" s="103"/>
      <c r="CP344" s="103"/>
      <c r="CQ344" s="103"/>
      <c r="CR344" s="103"/>
      <c r="CS344" s="103"/>
      <c r="CT344" s="103"/>
      <c r="CU344" s="103"/>
      <c r="CV344" s="103"/>
      <c r="CW344" s="103"/>
    </row>
    <row r="345" spans="1:101" x14ac:dyDescent="0.2">
      <c r="A345" s="103"/>
      <c r="B345" s="103"/>
      <c r="D345" s="103"/>
      <c r="E345" s="124"/>
      <c r="F345" s="124"/>
      <c r="I345" s="103"/>
      <c r="J345" s="103"/>
      <c r="K345" s="103"/>
      <c r="L345" s="103"/>
      <c r="M345" s="103"/>
      <c r="N345" s="124"/>
      <c r="S345" s="129"/>
      <c r="Z345" s="129"/>
      <c r="AF345" s="129"/>
      <c r="AG345" s="129"/>
      <c r="AH345" s="129"/>
      <c r="AI345" s="129"/>
      <c r="AK345" s="129"/>
      <c r="AL345" s="129"/>
      <c r="AM345" s="129"/>
      <c r="AN345" s="129"/>
      <c r="AO345" s="129"/>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c r="BX345" s="103"/>
      <c r="BY345" s="103"/>
      <c r="BZ345" s="103"/>
      <c r="CA345" s="103"/>
      <c r="CB345" s="103"/>
      <c r="CC345" s="103"/>
      <c r="CD345" s="103"/>
      <c r="CE345" s="103"/>
      <c r="CF345" s="103"/>
      <c r="CG345" s="103"/>
      <c r="CH345" s="103"/>
      <c r="CI345" s="103"/>
      <c r="CJ345" s="103"/>
      <c r="CK345" s="103"/>
      <c r="CL345" s="103"/>
      <c r="CM345" s="103"/>
      <c r="CN345" s="103"/>
      <c r="CO345" s="103"/>
      <c r="CP345" s="103"/>
      <c r="CQ345" s="103"/>
      <c r="CR345" s="103"/>
      <c r="CS345" s="103"/>
      <c r="CT345" s="103"/>
      <c r="CU345" s="103"/>
      <c r="CV345" s="103"/>
      <c r="CW345" s="103"/>
    </row>
    <row r="346" spans="1:101" x14ac:dyDescent="0.2">
      <c r="A346" s="103"/>
      <c r="B346" s="103"/>
      <c r="D346" s="103"/>
      <c r="E346" s="124"/>
      <c r="F346" s="124"/>
      <c r="I346" s="103"/>
      <c r="J346" s="103"/>
      <c r="K346" s="103"/>
      <c r="L346" s="103"/>
      <c r="M346" s="103"/>
      <c r="N346" s="124"/>
      <c r="S346" s="129"/>
      <c r="Z346" s="129"/>
      <c r="AF346" s="129"/>
      <c r="AG346" s="129"/>
      <c r="AH346" s="129"/>
      <c r="AI346" s="129"/>
      <c r="AK346" s="129"/>
      <c r="AL346" s="129"/>
      <c r="AM346" s="129"/>
      <c r="AN346" s="129"/>
      <c r="AO346" s="129"/>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103"/>
      <c r="BR346" s="103"/>
      <c r="BS346" s="103"/>
      <c r="BT346" s="103"/>
      <c r="BU346" s="103"/>
      <c r="BV346" s="103"/>
      <c r="BW346" s="103"/>
      <c r="BX346" s="103"/>
      <c r="BY346" s="103"/>
      <c r="BZ346" s="103"/>
      <c r="CA346" s="103"/>
      <c r="CB346" s="103"/>
      <c r="CC346" s="103"/>
      <c r="CD346" s="103"/>
      <c r="CE346" s="103"/>
      <c r="CF346" s="103"/>
      <c r="CG346" s="103"/>
      <c r="CH346" s="103"/>
      <c r="CI346" s="103"/>
      <c r="CJ346" s="103"/>
      <c r="CK346" s="103"/>
      <c r="CL346" s="103"/>
      <c r="CM346" s="103"/>
      <c r="CN346" s="103"/>
      <c r="CO346" s="103"/>
      <c r="CP346" s="103"/>
      <c r="CQ346" s="103"/>
      <c r="CR346" s="103"/>
      <c r="CS346" s="103"/>
      <c r="CT346" s="103"/>
      <c r="CU346" s="103"/>
      <c r="CV346" s="103"/>
      <c r="CW346" s="103"/>
    </row>
    <row r="347" spans="1:101" x14ac:dyDescent="0.2">
      <c r="A347" s="103"/>
      <c r="B347" s="103"/>
      <c r="D347" s="103"/>
      <c r="E347" s="124"/>
      <c r="F347" s="124"/>
      <c r="I347" s="103"/>
      <c r="J347" s="103"/>
      <c r="K347" s="103"/>
      <c r="L347" s="103"/>
      <c r="M347" s="103"/>
      <c r="N347" s="124"/>
      <c r="S347" s="129"/>
      <c r="Z347" s="129"/>
      <c r="AF347" s="129"/>
      <c r="AG347" s="129"/>
      <c r="AH347" s="129"/>
      <c r="AI347" s="129"/>
      <c r="AK347" s="129"/>
      <c r="AL347" s="129"/>
      <c r="AM347" s="129"/>
      <c r="AN347" s="129"/>
      <c r="AO347" s="129"/>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c r="BX347" s="103"/>
      <c r="BY347" s="103"/>
      <c r="BZ347" s="103"/>
      <c r="CA347" s="103"/>
      <c r="CB347" s="103"/>
      <c r="CC347" s="103"/>
      <c r="CD347" s="103"/>
      <c r="CE347" s="103"/>
      <c r="CF347" s="103"/>
      <c r="CG347" s="103"/>
      <c r="CH347" s="103"/>
      <c r="CI347" s="103"/>
      <c r="CJ347" s="103"/>
      <c r="CK347" s="103"/>
      <c r="CL347" s="103"/>
      <c r="CM347" s="103"/>
      <c r="CN347" s="103"/>
      <c r="CO347" s="103"/>
      <c r="CP347" s="103"/>
      <c r="CQ347" s="103"/>
      <c r="CR347" s="103"/>
      <c r="CS347" s="103"/>
      <c r="CT347" s="103"/>
      <c r="CU347" s="103"/>
      <c r="CV347" s="103"/>
      <c r="CW347" s="103"/>
    </row>
    <row r="348" spans="1:101" x14ac:dyDescent="0.2">
      <c r="A348" s="103"/>
      <c r="B348" s="103"/>
      <c r="D348" s="103"/>
      <c r="E348" s="124"/>
      <c r="F348" s="124"/>
      <c r="I348" s="103"/>
      <c r="J348" s="103"/>
      <c r="K348" s="103"/>
      <c r="L348" s="103"/>
      <c r="M348" s="103"/>
      <c r="N348" s="124"/>
      <c r="S348" s="129"/>
      <c r="Z348" s="129"/>
      <c r="AF348" s="129"/>
      <c r="AG348" s="129"/>
      <c r="AH348" s="129"/>
      <c r="AI348" s="129"/>
      <c r="AK348" s="129"/>
      <c r="AL348" s="129"/>
      <c r="AM348" s="129"/>
      <c r="AN348" s="129"/>
      <c r="AO348" s="129"/>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c r="BX348" s="103"/>
      <c r="BY348" s="103"/>
      <c r="BZ348" s="103"/>
      <c r="CA348" s="103"/>
      <c r="CB348" s="103"/>
      <c r="CC348" s="103"/>
      <c r="CD348" s="103"/>
      <c r="CE348" s="103"/>
      <c r="CF348" s="103"/>
      <c r="CG348" s="103"/>
      <c r="CH348" s="103"/>
      <c r="CI348" s="103"/>
      <c r="CJ348" s="103"/>
      <c r="CK348" s="103"/>
      <c r="CL348" s="103"/>
      <c r="CM348" s="103"/>
      <c r="CN348" s="103"/>
      <c r="CO348" s="103"/>
      <c r="CP348" s="103"/>
      <c r="CQ348" s="103"/>
      <c r="CR348" s="103"/>
      <c r="CS348" s="103"/>
      <c r="CT348" s="103"/>
      <c r="CU348" s="103"/>
      <c r="CV348" s="103"/>
      <c r="CW348" s="103"/>
    </row>
    <row r="349" spans="1:101" x14ac:dyDescent="0.2">
      <c r="A349" s="103"/>
      <c r="B349" s="103"/>
      <c r="D349" s="103"/>
      <c r="E349" s="124"/>
      <c r="F349" s="124"/>
      <c r="I349" s="103"/>
      <c r="J349" s="103"/>
      <c r="K349" s="103"/>
      <c r="L349" s="103"/>
      <c r="M349" s="103"/>
      <c r="N349" s="124"/>
      <c r="S349" s="129"/>
      <c r="Z349" s="129"/>
      <c r="AF349" s="129"/>
      <c r="AG349" s="129"/>
      <c r="AH349" s="129"/>
      <c r="AI349" s="129"/>
      <c r="AK349" s="129"/>
      <c r="AL349" s="129"/>
      <c r="AM349" s="129"/>
      <c r="AN349" s="129"/>
      <c r="AO349" s="129"/>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103"/>
      <c r="BR349" s="103"/>
      <c r="BS349" s="103"/>
      <c r="BT349" s="103"/>
      <c r="BU349" s="103"/>
      <c r="BV349" s="103"/>
      <c r="BW349" s="103"/>
      <c r="BX349" s="103"/>
      <c r="BY349" s="103"/>
      <c r="BZ349" s="103"/>
      <c r="CA349" s="103"/>
      <c r="CB349" s="103"/>
      <c r="CC349" s="103"/>
      <c r="CD349" s="103"/>
      <c r="CE349" s="103"/>
      <c r="CF349" s="103"/>
      <c r="CG349" s="103"/>
      <c r="CH349" s="103"/>
      <c r="CI349" s="103"/>
      <c r="CJ349" s="103"/>
      <c r="CK349" s="103"/>
      <c r="CL349" s="103"/>
      <c r="CM349" s="103"/>
      <c r="CN349" s="103"/>
      <c r="CO349" s="103"/>
      <c r="CP349" s="103"/>
      <c r="CQ349" s="103"/>
      <c r="CR349" s="103"/>
      <c r="CS349" s="103"/>
      <c r="CT349" s="103"/>
      <c r="CU349" s="103"/>
      <c r="CV349" s="103"/>
      <c r="CW349" s="103"/>
    </row>
    <row r="350" spans="1:101" x14ac:dyDescent="0.2">
      <c r="A350" s="103"/>
      <c r="B350" s="103"/>
      <c r="D350" s="103"/>
      <c r="E350" s="124"/>
      <c r="F350" s="124"/>
      <c r="I350" s="103"/>
      <c r="J350" s="103"/>
      <c r="K350" s="103"/>
      <c r="L350" s="103"/>
      <c r="M350" s="103"/>
      <c r="N350" s="124"/>
      <c r="S350" s="129"/>
      <c r="Z350" s="129"/>
      <c r="AF350" s="129"/>
      <c r="AG350" s="129"/>
      <c r="AH350" s="129"/>
      <c r="AI350" s="129"/>
      <c r="AK350" s="129"/>
      <c r="AL350" s="129"/>
      <c r="AM350" s="129"/>
      <c r="AN350" s="129"/>
      <c r="AO350" s="129"/>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103"/>
      <c r="BR350" s="103"/>
      <c r="BS350" s="103"/>
      <c r="BT350" s="103"/>
      <c r="BU350" s="103"/>
      <c r="BV350" s="103"/>
      <c r="BW350" s="103"/>
      <c r="BX350" s="103"/>
      <c r="BY350" s="103"/>
      <c r="BZ350" s="103"/>
      <c r="CA350" s="103"/>
      <c r="CB350" s="103"/>
      <c r="CC350" s="103"/>
      <c r="CD350" s="103"/>
      <c r="CE350" s="103"/>
      <c r="CF350" s="103"/>
      <c r="CG350" s="103"/>
      <c r="CH350" s="103"/>
      <c r="CI350" s="103"/>
      <c r="CJ350" s="103"/>
      <c r="CK350" s="103"/>
      <c r="CL350" s="103"/>
      <c r="CM350" s="103"/>
      <c r="CN350" s="103"/>
      <c r="CO350" s="103"/>
      <c r="CP350" s="103"/>
      <c r="CQ350" s="103"/>
      <c r="CR350" s="103"/>
      <c r="CS350" s="103"/>
      <c r="CT350" s="103"/>
      <c r="CU350" s="103"/>
      <c r="CV350" s="103"/>
      <c r="CW350" s="103"/>
    </row>
    <row r="351" spans="1:101" x14ac:dyDescent="0.2">
      <c r="A351" s="103"/>
      <c r="B351" s="103"/>
      <c r="D351" s="103"/>
      <c r="E351" s="124"/>
      <c r="F351" s="124"/>
      <c r="I351" s="103"/>
      <c r="J351" s="103"/>
      <c r="K351" s="103"/>
      <c r="L351" s="103"/>
      <c r="M351" s="103"/>
      <c r="N351" s="124"/>
      <c r="S351" s="129"/>
      <c r="Z351" s="129"/>
      <c r="AF351" s="129"/>
      <c r="AG351" s="129"/>
      <c r="AH351" s="129"/>
      <c r="AI351" s="129"/>
      <c r="AK351" s="129"/>
      <c r="AL351" s="129"/>
      <c r="AM351" s="129"/>
      <c r="AN351" s="129"/>
      <c r="AO351" s="129"/>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103"/>
      <c r="BR351" s="103"/>
      <c r="BS351" s="103"/>
      <c r="BT351" s="103"/>
      <c r="BU351" s="103"/>
      <c r="BV351" s="103"/>
      <c r="BW351" s="103"/>
      <c r="BX351" s="103"/>
      <c r="BY351" s="103"/>
      <c r="BZ351" s="103"/>
      <c r="CA351" s="103"/>
      <c r="CB351" s="103"/>
      <c r="CC351" s="103"/>
      <c r="CD351" s="103"/>
      <c r="CE351" s="103"/>
      <c r="CF351" s="103"/>
      <c r="CG351" s="103"/>
      <c r="CH351" s="103"/>
      <c r="CI351" s="103"/>
      <c r="CJ351" s="103"/>
      <c r="CK351" s="103"/>
      <c r="CL351" s="103"/>
      <c r="CM351" s="103"/>
      <c r="CN351" s="103"/>
      <c r="CO351" s="103"/>
      <c r="CP351" s="103"/>
      <c r="CQ351" s="103"/>
      <c r="CR351" s="103"/>
      <c r="CS351" s="103"/>
      <c r="CT351" s="103"/>
      <c r="CU351" s="103"/>
      <c r="CV351" s="103"/>
      <c r="CW351" s="103"/>
    </row>
    <row r="352" spans="1:101" x14ac:dyDescent="0.2">
      <c r="A352" s="103"/>
      <c r="B352" s="103"/>
      <c r="D352" s="103"/>
      <c r="E352" s="124"/>
      <c r="F352" s="124"/>
      <c r="I352" s="103"/>
      <c r="J352" s="103"/>
      <c r="K352" s="103"/>
      <c r="L352" s="103"/>
      <c r="M352" s="103"/>
      <c r="N352" s="124"/>
      <c r="S352" s="129"/>
      <c r="Z352" s="129"/>
      <c r="AF352" s="129"/>
      <c r="AG352" s="129"/>
      <c r="AH352" s="129"/>
      <c r="AI352" s="129"/>
      <c r="AK352" s="129"/>
      <c r="AL352" s="129"/>
      <c r="AM352" s="129"/>
      <c r="AN352" s="129"/>
      <c r="AO352" s="129"/>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3"/>
      <c r="BR352" s="103"/>
      <c r="BS352" s="103"/>
      <c r="BT352" s="103"/>
      <c r="BU352" s="103"/>
      <c r="BV352" s="103"/>
      <c r="BW352" s="103"/>
      <c r="BX352" s="103"/>
      <c r="BY352" s="103"/>
      <c r="BZ352" s="103"/>
      <c r="CA352" s="103"/>
      <c r="CB352" s="103"/>
      <c r="CC352" s="103"/>
      <c r="CD352" s="103"/>
      <c r="CE352" s="103"/>
      <c r="CF352" s="103"/>
      <c r="CG352" s="103"/>
      <c r="CH352" s="103"/>
      <c r="CI352" s="103"/>
      <c r="CJ352" s="103"/>
      <c r="CK352" s="103"/>
      <c r="CL352" s="103"/>
      <c r="CM352" s="103"/>
      <c r="CN352" s="103"/>
      <c r="CO352" s="103"/>
      <c r="CP352" s="103"/>
      <c r="CQ352" s="103"/>
      <c r="CR352" s="103"/>
      <c r="CS352" s="103"/>
      <c r="CT352" s="103"/>
      <c r="CU352" s="103"/>
      <c r="CV352" s="103"/>
      <c r="CW352" s="103"/>
    </row>
    <row r="353" spans="1:101" x14ac:dyDescent="0.2">
      <c r="A353" s="103"/>
      <c r="B353" s="103"/>
      <c r="D353" s="103"/>
      <c r="E353" s="124"/>
      <c r="F353" s="124"/>
      <c r="I353" s="103"/>
      <c r="J353" s="103"/>
      <c r="K353" s="103"/>
      <c r="L353" s="103"/>
      <c r="M353" s="103"/>
      <c r="N353" s="124"/>
      <c r="S353" s="129"/>
      <c r="Z353" s="129"/>
      <c r="AF353" s="129"/>
      <c r="AG353" s="129"/>
      <c r="AH353" s="129"/>
      <c r="AI353" s="129"/>
      <c r="AK353" s="129"/>
      <c r="AL353" s="129"/>
      <c r="AM353" s="129"/>
      <c r="AN353" s="129"/>
      <c r="AO353" s="129"/>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103"/>
      <c r="BR353" s="103"/>
      <c r="BS353" s="103"/>
      <c r="BT353" s="103"/>
      <c r="BU353" s="103"/>
      <c r="BV353" s="103"/>
      <c r="BW353" s="103"/>
      <c r="BX353" s="103"/>
      <c r="BY353" s="103"/>
      <c r="BZ353" s="103"/>
      <c r="CA353" s="103"/>
      <c r="CB353" s="103"/>
      <c r="CC353" s="103"/>
      <c r="CD353" s="103"/>
      <c r="CE353" s="103"/>
      <c r="CF353" s="103"/>
      <c r="CG353" s="103"/>
      <c r="CH353" s="103"/>
      <c r="CI353" s="103"/>
      <c r="CJ353" s="103"/>
      <c r="CK353" s="103"/>
      <c r="CL353" s="103"/>
      <c r="CM353" s="103"/>
      <c r="CN353" s="103"/>
      <c r="CO353" s="103"/>
      <c r="CP353" s="103"/>
      <c r="CQ353" s="103"/>
      <c r="CR353" s="103"/>
      <c r="CS353" s="103"/>
      <c r="CT353" s="103"/>
      <c r="CU353" s="103"/>
      <c r="CV353" s="103"/>
      <c r="CW353" s="103"/>
    </row>
    <row r="354" spans="1:101" x14ac:dyDescent="0.2">
      <c r="A354" s="103"/>
      <c r="B354" s="103"/>
      <c r="D354" s="103"/>
      <c r="E354" s="124"/>
      <c r="F354" s="124"/>
      <c r="I354" s="103"/>
      <c r="J354" s="103"/>
      <c r="K354" s="103"/>
      <c r="L354" s="103"/>
      <c r="M354" s="103"/>
      <c r="N354" s="124"/>
      <c r="S354" s="129"/>
      <c r="Z354" s="129"/>
      <c r="AF354" s="129"/>
      <c r="AG354" s="129"/>
      <c r="AH354" s="129"/>
      <c r="AI354" s="129"/>
      <c r="AK354" s="129"/>
      <c r="AL354" s="129"/>
      <c r="AM354" s="129"/>
      <c r="AN354" s="129"/>
      <c r="AO354" s="129"/>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103"/>
      <c r="BR354" s="103"/>
      <c r="BS354" s="103"/>
      <c r="BT354" s="103"/>
      <c r="BU354" s="103"/>
      <c r="BV354" s="103"/>
      <c r="BW354" s="103"/>
      <c r="BX354" s="103"/>
      <c r="BY354" s="103"/>
      <c r="BZ354" s="103"/>
      <c r="CA354" s="103"/>
      <c r="CB354" s="103"/>
      <c r="CC354" s="103"/>
      <c r="CD354" s="103"/>
      <c r="CE354" s="103"/>
      <c r="CF354" s="103"/>
      <c r="CG354" s="103"/>
      <c r="CH354" s="103"/>
      <c r="CI354" s="103"/>
      <c r="CJ354" s="103"/>
      <c r="CK354" s="103"/>
      <c r="CL354" s="103"/>
      <c r="CM354" s="103"/>
      <c r="CN354" s="103"/>
      <c r="CO354" s="103"/>
      <c r="CP354" s="103"/>
      <c r="CQ354" s="103"/>
      <c r="CR354" s="103"/>
      <c r="CS354" s="103"/>
      <c r="CT354" s="103"/>
      <c r="CU354" s="103"/>
      <c r="CV354" s="103"/>
      <c r="CW354" s="103"/>
    </row>
    <row r="355" spans="1:101" x14ac:dyDescent="0.2">
      <c r="A355" s="103"/>
      <c r="B355" s="103"/>
      <c r="D355" s="103"/>
      <c r="E355" s="124"/>
      <c r="F355" s="124"/>
      <c r="I355" s="103"/>
      <c r="J355" s="103"/>
      <c r="K355" s="103"/>
      <c r="L355" s="103"/>
      <c r="M355" s="103"/>
      <c r="N355" s="124"/>
      <c r="S355" s="129"/>
      <c r="Z355" s="129"/>
      <c r="AF355" s="129"/>
      <c r="AG355" s="129"/>
      <c r="AH355" s="129"/>
      <c r="AI355" s="129"/>
      <c r="AK355" s="129"/>
      <c r="AL355" s="129"/>
      <c r="AM355" s="129"/>
      <c r="AN355" s="129"/>
      <c r="AO355" s="129"/>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103"/>
      <c r="BR355" s="103"/>
      <c r="BS355" s="103"/>
      <c r="BT355" s="103"/>
      <c r="BU355" s="103"/>
      <c r="BV355" s="103"/>
      <c r="BW355" s="103"/>
      <c r="BX355" s="103"/>
      <c r="BY355" s="103"/>
      <c r="BZ355" s="103"/>
      <c r="CA355" s="103"/>
      <c r="CB355" s="103"/>
      <c r="CC355" s="103"/>
      <c r="CD355" s="103"/>
      <c r="CE355" s="103"/>
      <c r="CF355" s="103"/>
      <c r="CG355" s="103"/>
      <c r="CH355" s="103"/>
      <c r="CI355" s="103"/>
      <c r="CJ355" s="103"/>
      <c r="CK355" s="103"/>
      <c r="CL355" s="103"/>
      <c r="CM355" s="103"/>
      <c r="CN355" s="103"/>
      <c r="CO355" s="103"/>
      <c r="CP355" s="103"/>
      <c r="CQ355" s="103"/>
      <c r="CR355" s="103"/>
      <c r="CS355" s="103"/>
      <c r="CT355" s="103"/>
      <c r="CU355" s="103"/>
      <c r="CV355" s="103"/>
      <c r="CW355" s="103"/>
    </row>
    <row r="356" spans="1:101" x14ac:dyDescent="0.2">
      <c r="A356" s="103"/>
      <c r="B356" s="103"/>
      <c r="D356" s="103"/>
      <c r="E356" s="124"/>
      <c r="F356" s="124"/>
      <c r="I356" s="103"/>
      <c r="J356" s="103"/>
      <c r="K356" s="103"/>
      <c r="L356" s="103"/>
      <c r="M356" s="103"/>
      <c r="N356" s="124"/>
      <c r="S356" s="129"/>
      <c r="Z356" s="129"/>
      <c r="AF356" s="129"/>
      <c r="AG356" s="129"/>
      <c r="AH356" s="129"/>
      <c r="AI356" s="129"/>
      <c r="AK356" s="129"/>
      <c r="AL356" s="129"/>
      <c r="AM356" s="129"/>
      <c r="AN356" s="129"/>
      <c r="AO356" s="129"/>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103"/>
      <c r="BR356" s="103"/>
      <c r="BS356" s="103"/>
      <c r="BT356" s="103"/>
      <c r="BU356" s="103"/>
      <c r="BV356" s="103"/>
      <c r="BW356" s="103"/>
      <c r="BX356" s="103"/>
      <c r="BY356" s="103"/>
      <c r="BZ356" s="103"/>
      <c r="CA356" s="103"/>
      <c r="CB356" s="103"/>
      <c r="CC356" s="103"/>
      <c r="CD356" s="103"/>
      <c r="CE356" s="103"/>
      <c r="CF356" s="103"/>
      <c r="CG356" s="103"/>
      <c r="CH356" s="103"/>
      <c r="CI356" s="103"/>
      <c r="CJ356" s="103"/>
      <c r="CK356" s="103"/>
      <c r="CL356" s="103"/>
      <c r="CM356" s="103"/>
      <c r="CN356" s="103"/>
      <c r="CO356" s="103"/>
      <c r="CP356" s="103"/>
      <c r="CQ356" s="103"/>
      <c r="CR356" s="103"/>
      <c r="CS356" s="103"/>
      <c r="CT356" s="103"/>
      <c r="CU356" s="103"/>
      <c r="CV356" s="103"/>
      <c r="CW356" s="103"/>
    </row>
    <row r="357" spans="1:101" x14ac:dyDescent="0.2">
      <c r="A357" s="103"/>
      <c r="B357" s="103"/>
      <c r="D357" s="103"/>
      <c r="E357" s="124"/>
      <c r="F357" s="124"/>
      <c r="I357" s="103"/>
      <c r="J357" s="103"/>
      <c r="K357" s="103"/>
      <c r="L357" s="103"/>
      <c r="M357" s="103"/>
      <c r="N357" s="124"/>
      <c r="S357" s="129"/>
      <c r="Z357" s="129"/>
      <c r="AF357" s="129"/>
      <c r="AG357" s="129"/>
      <c r="AH357" s="129"/>
      <c r="AI357" s="129"/>
      <c r="AK357" s="129"/>
      <c r="AL357" s="129"/>
      <c r="AM357" s="129"/>
      <c r="AN357" s="129"/>
      <c r="AO357" s="129"/>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103"/>
      <c r="BR357" s="103"/>
      <c r="BS357" s="103"/>
      <c r="BT357" s="103"/>
      <c r="BU357" s="103"/>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row>
    <row r="358" spans="1:101" x14ac:dyDescent="0.2">
      <c r="A358" s="103"/>
      <c r="B358" s="103"/>
      <c r="D358" s="103"/>
      <c r="E358" s="124"/>
      <c r="F358" s="124"/>
      <c r="I358" s="103"/>
      <c r="J358" s="103"/>
      <c r="K358" s="103"/>
      <c r="L358" s="103"/>
      <c r="M358" s="103"/>
      <c r="N358" s="124"/>
      <c r="S358" s="129"/>
      <c r="Z358" s="129"/>
      <c r="AF358" s="129"/>
      <c r="AG358" s="129"/>
      <c r="AH358" s="129"/>
      <c r="AI358" s="129"/>
      <c r="AK358" s="129"/>
      <c r="AL358" s="129"/>
      <c r="AM358" s="129"/>
      <c r="AN358" s="129"/>
      <c r="AO358" s="129"/>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103"/>
      <c r="BR358" s="103"/>
      <c r="BS358" s="103"/>
      <c r="BT358" s="103"/>
      <c r="BU358" s="103"/>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row>
    <row r="359" spans="1:101" x14ac:dyDescent="0.2">
      <c r="A359" s="103"/>
      <c r="B359" s="103"/>
      <c r="D359" s="103"/>
      <c r="E359" s="124"/>
      <c r="F359" s="124"/>
      <c r="I359" s="103"/>
      <c r="J359" s="103"/>
      <c r="K359" s="103"/>
      <c r="L359" s="103"/>
      <c r="M359" s="103"/>
      <c r="N359" s="124"/>
      <c r="S359" s="129"/>
      <c r="Z359" s="129"/>
      <c r="AF359" s="129"/>
      <c r="AG359" s="129"/>
      <c r="AH359" s="129"/>
      <c r="AI359" s="129"/>
      <c r="AK359" s="129"/>
      <c r="AL359" s="129"/>
      <c r="AM359" s="129"/>
      <c r="AN359" s="129"/>
      <c r="AO359" s="129"/>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103"/>
      <c r="BR359" s="103"/>
      <c r="BS359" s="103"/>
      <c r="BT359" s="103"/>
      <c r="BU359" s="103"/>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row>
    <row r="360" spans="1:101" x14ac:dyDescent="0.2">
      <c r="A360" s="103"/>
      <c r="B360" s="103"/>
      <c r="D360" s="103"/>
      <c r="E360" s="124"/>
      <c r="F360" s="124"/>
      <c r="I360" s="103"/>
      <c r="J360" s="103"/>
      <c r="K360" s="103"/>
      <c r="L360" s="103"/>
      <c r="M360" s="103"/>
      <c r="N360" s="124"/>
      <c r="S360" s="129"/>
      <c r="Z360" s="129"/>
      <c r="AF360" s="129"/>
      <c r="AG360" s="129"/>
      <c r="AH360" s="129"/>
      <c r="AI360" s="129"/>
      <c r="AK360" s="129"/>
      <c r="AL360" s="129"/>
      <c r="AM360" s="129"/>
      <c r="AN360" s="129"/>
      <c r="AO360" s="129"/>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103"/>
      <c r="BR360" s="103"/>
      <c r="BS360" s="103"/>
      <c r="BT360" s="103"/>
      <c r="BU360" s="103"/>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row>
    <row r="361" spans="1:101" x14ac:dyDescent="0.2">
      <c r="A361" s="103"/>
      <c r="B361" s="103"/>
      <c r="D361" s="103"/>
      <c r="E361" s="124"/>
      <c r="F361" s="124"/>
      <c r="I361" s="103"/>
      <c r="J361" s="103"/>
      <c r="K361" s="103"/>
      <c r="L361" s="103"/>
      <c r="M361" s="103"/>
      <c r="N361" s="124"/>
      <c r="S361" s="129"/>
      <c r="Z361" s="129"/>
      <c r="AF361" s="129"/>
      <c r="AG361" s="129"/>
      <c r="AH361" s="129"/>
      <c r="AI361" s="129"/>
      <c r="AK361" s="129"/>
      <c r="AL361" s="129"/>
      <c r="AM361" s="129"/>
      <c r="AN361" s="129"/>
      <c r="AO361" s="129"/>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103"/>
      <c r="BR361" s="103"/>
      <c r="BS361" s="103"/>
      <c r="BT361" s="103"/>
      <c r="BU361" s="103"/>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row>
    <row r="362" spans="1:101" x14ac:dyDescent="0.2">
      <c r="A362" s="103"/>
      <c r="B362" s="103"/>
      <c r="D362" s="103"/>
      <c r="E362" s="124"/>
      <c r="F362" s="124"/>
      <c r="I362" s="103"/>
      <c r="J362" s="103"/>
      <c r="K362" s="103"/>
      <c r="L362" s="103"/>
      <c r="M362" s="103"/>
      <c r="N362" s="124"/>
      <c r="S362" s="129"/>
      <c r="Z362" s="129"/>
      <c r="AF362" s="129"/>
      <c r="AG362" s="129"/>
      <c r="AH362" s="129"/>
      <c r="AI362" s="129"/>
      <c r="AK362" s="129"/>
      <c r="AL362" s="129"/>
      <c r="AM362" s="129"/>
      <c r="AN362" s="129"/>
      <c r="AO362" s="129"/>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103"/>
      <c r="BR362" s="103"/>
      <c r="BS362" s="103"/>
      <c r="BT362" s="103"/>
      <c r="BU362" s="103"/>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row>
    <row r="363" spans="1:101" x14ac:dyDescent="0.2">
      <c r="A363" s="103"/>
      <c r="B363" s="103"/>
      <c r="D363" s="103"/>
      <c r="E363" s="124"/>
      <c r="F363" s="124"/>
      <c r="I363" s="103"/>
      <c r="J363" s="103"/>
      <c r="K363" s="103"/>
      <c r="L363" s="103"/>
      <c r="M363" s="103"/>
      <c r="N363" s="124"/>
      <c r="S363" s="129"/>
      <c r="Z363" s="129"/>
      <c r="AF363" s="129"/>
      <c r="AG363" s="129"/>
      <c r="AH363" s="129"/>
      <c r="AI363" s="129"/>
      <c r="AK363" s="129"/>
      <c r="AL363" s="129"/>
      <c r="AM363" s="129"/>
      <c r="AN363" s="129"/>
      <c r="AO363" s="129"/>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3"/>
      <c r="BR363" s="103"/>
      <c r="BS363" s="103"/>
      <c r="BT363" s="103"/>
      <c r="BU363" s="103"/>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row>
    <row r="364" spans="1:101" x14ac:dyDescent="0.2">
      <c r="A364" s="103"/>
      <c r="B364" s="103"/>
      <c r="D364" s="103"/>
      <c r="E364" s="124"/>
      <c r="F364" s="124"/>
      <c r="I364" s="103"/>
      <c r="J364" s="103"/>
      <c r="K364" s="103"/>
      <c r="L364" s="103"/>
      <c r="M364" s="103"/>
      <c r="N364" s="124"/>
      <c r="S364" s="129"/>
      <c r="Z364" s="129"/>
      <c r="AF364" s="129"/>
      <c r="AG364" s="129"/>
      <c r="AH364" s="129"/>
      <c r="AI364" s="129"/>
      <c r="AK364" s="129"/>
      <c r="AL364" s="129"/>
      <c r="AM364" s="129"/>
      <c r="AN364" s="129"/>
      <c r="AO364" s="129"/>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103"/>
      <c r="BR364" s="103"/>
      <c r="BS364" s="103"/>
      <c r="BT364" s="103"/>
      <c r="BU364" s="103"/>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row>
    <row r="365" spans="1:101" x14ac:dyDescent="0.2">
      <c r="A365" s="103"/>
      <c r="B365" s="103"/>
      <c r="D365" s="103"/>
      <c r="E365" s="124"/>
      <c r="F365" s="124"/>
      <c r="I365" s="103"/>
      <c r="J365" s="103"/>
      <c r="K365" s="103"/>
      <c r="L365" s="103"/>
      <c r="M365" s="103"/>
      <c r="N365" s="124"/>
      <c r="S365" s="129"/>
      <c r="Z365" s="129"/>
      <c r="AF365" s="129"/>
      <c r="AG365" s="129"/>
      <c r="AH365" s="129"/>
      <c r="AI365" s="129"/>
      <c r="AK365" s="129"/>
      <c r="AL365" s="129"/>
      <c r="AM365" s="129"/>
      <c r="AN365" s="129"/>
      <c r="AO365" s="129"/>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row>
    <row r="366" spans="1:101" x14ac:dyDescent="0.2">
      <c r="A366" s="103"/>
      <c r="B366" s="103"/>
      <c r="D366" s="103"/>
      <c r="E366" s="124"/>
      <c r="F366" s="124"/>
      <c r="I366" s="103"/>
      <c r="J366" s="103"/>
      <c r="K366" s="103"/>
      <c r="L366" s="103"/>
      <c r="M366" s="103"/>
      <c r="N366" s="124"/>
      <c r="S366" s="129"/>
      <c r="Z366" s="129"/>
      <c r="AF366" s="129"/>
      <c r="AG366" s="129"/>
      <c r="AH366" s="129"/>
      <c r="AI366" s="129"/>
      <c r="AK366" s="129"/>
      <c r="AL366" s="129"/>
      <c r="AM366" s="129"/>
      <c r="AN366" s="129"/>
      <c r="AO366" s="129"/>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103"/>
      <c r="BR366" s="103"/>
      <c r="BS366" s="103"/>
      <c r="BT366" s="103"/>
      <c r="BU366" s="103"/>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row>
    <row r="367" spans="1:101" x14ac:dyDescent="0.2">
      <c r="A367" s="103"/>
      <c r="B367" s="103"/>
      <c r="D367" s="103"/>
      <c r="E367" s="124"/>
      <c r="F367" s="124"/>
      <c r="I367" s="103"/>
      <c r="J367" s="103"/>
      <c r="K367" s="103"/>
      <c r="L367" s="103"/>
      <c r="M367" s="103"/>
      <c r="N367" s="124"/>
      <c r="S367" s="129"/>
      <c r="Z367" s="129"/>
      <c r="AF367" s="129"/>
      <c r="AG367" s="129"/>
      <c r="AH367" s="129"/>
      <c r="AI367" s="129"/>
      <c r="AK367" s="129"/>
      <c r="AL367" s="129"/>
      <c r="AM367" s="129"/>
      <c r="AN367" s="129"/>
      <c r="AO367" s="129"/>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103"/>
      <c r="BR367" s="103"/>
      <c r="BS367" s="103"/>
      <c r="BT367" s="103"/>
      <c r="BU367" s="103"/>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row>
    <row r="368" spans="1:101" x14ac:dyDescent="0.2">
      <c r="A368" s="103"/>
      <c r="B368" s="103"/>
      <c r="D368" s="103"/>
      <c r="E368" s="124"/>
      <c r="F368" s="124"/>
      <c r="I368" s="103"/>
      <c r="J368" s="103"/>
      <c r="K368" s="103"/>
      <c r="L368" s="103"/>
      <c r="M368" s="103"/>
      <c r="N368" s="124"/>
      <c r="S368" s="129"/>
      <c r="Z368" s="129"/>
      <c r="AF368" s="129"/>
      <c r="AG368" s="129"/>
      <c r="AH368" s="129"/>
      <c r="AI368" s="129"/>
      <c r="AK368" s="129"/>
      <c r="AL368" s="129"/>
      <c r="AM368" s="129"/>
      <c r="AN368" s="129"/>
      <c r="AO368" s="129"/>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103"/>
      <c r="BR368" s="103"/>
      <c r="BS368" s="103"/>
      <c r="BT368" s="103"/>
      <c r="BU368" s="103"/>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row>
    <row r="369" spans="1:101" x14ac:dyDescent="0.2">
      <c r="A369" s="103"/>
      <c r="B369" s="103"/>
      <c r="D369" s="103"/>
      <c r="E369" s="124"/>
      <c r="F369" s="124"/>
      <c r="I369" s="103"/>
      <c r="J369" s="103"/>
      <c r="K369" s="103"/>
      <c r="L369" s="103"/>
      <c r="M369" s="103"/>
      <c r="N369" s="124"/>
      <c r="S369" s="129"/>
      <c r="Z369" s="129"/>
      <c r="AF369" s="129"/>
      <c r="AG369" s="129"/>
      <c r="AH369" s="129"/>
      <c r="AI369" s="129"/>
      <c r="AK369" s="129"/>
      <c r="AL369" s="129"/>
      <c r="AM369" s="129"/>
      <c r="AN369" s="129"/>
      <c r="AO369" s="129"/>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row>
    <row r="370" spans="1:101" x14ac:dyDescent="0.2">
      <c r="A370" s="103"/>
      <c r="B370" s="103"/>
      <c r="D370" s="103"/>
      <c r="E370" s="124"/>
      <c r="F370" s="124"/>
      <c r="I370" s="103"/>
      <c r="J370" s="103"/>
      <c r="K370" s="103"/>
      <c r="L370" s="103"/>
      <c r="M370" s="103"/>
      <c r="N370" s="124"/>
      <c r="S370" s="129"/>
      <c r="Z370" s="129"/>
      <c r="AF370" s="129"/>
      <c r="AG370" s="129"/>
      <c r="AH370" s="129"/>
      <c r="AI370" s="129"/>
      <c r="AK370" s="129"/>
      <c r="AL370" s="129"/>
      <c r="AM370" s="129"/>
      <c r="AN370" s="129"/>
      <c r="AO370" s="129"/>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103"/>
      <c r="BR370" s="103"/>
      <c r="BS370" s="103"/>
      <c r="BT370" s="103"/>
      <c r="BU370" s="103"/>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row>
    <row r="371" spans="1:101" x14ac:dyDescent="0.2">
      <c r="A371" s="103"/>
      <c r="B371" s="103"/>
      <c r="D371" s="103"/>
      <c r="E371" s="124"/>
      <c r="F371" s="124"/>
      <c r="I371" s="103"/>
      <c r="J371" s="103"/>
      <c r="K371" s="103"/>
      <c r="L371" s="103"/>
      <c r="M371" s="103"/>
      <c r="N371" s="124"/>
      <c r="S371" s="129"/>
      <c r="Z371" s="129"/>
      <c r="AF371" s="129"/>
      <c r="AG371" s="129"/>
      <c r="AH371" s="129"/>
      <c r="AI371" s="129"/>
      <c r="AK371" s="129"/>
      <c r="AL371" s="129"/>
      <c r="AM371" s="129"/>
      <c r="AN371" s="129"/>
      <c r="AO371" s="129"/>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103"/>
      <c r="BR371" s="103"/>
      <c r="BS371" s="103"/>
      <c r="BT371" s="103"/>
      <c r="BU371" s="103"/>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row>
    <row r="372" spans="1:101" x14ac:dyDescent="0.2">
      <c r="A372" s="103"/>
      <c r="B372" s="103"/>
      <c r="D372" s="103"/>
      <c r="E372" s="124"/>
      <c r="F372" s="124"/>
      <c r="I372" s="103"/>
      <c r="J372" s="103"/>
      <c r="K372" s="103"/>
      <c r="L372" s="103"/>
      <c r="M372" s="103"/>
      <c r="N372" s="124"/>
      <c r="S372" s="129"/>
      <c r="Z372" s="129"/>
      <c r="AF372" s="129"/>
      <c r="AG372" s="129"/>
      <c r="AH372" s="129"/>
      <c r="AI372" s="129"/>
      <c r="AK372" s="129"/>
      <c r="AL372" s="129"/>
      <c r="AM372" s="129"/>
      <c r="AN372" s="129"/>
      <c r="AO372" s="129"/>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103"/>
      <c r="BR372" s="103"/>
      <c r="BS372" s="103"/>
      <c r="BT372" s="103"/>
      <c r="BU372" s="103"/>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row>
    <row r="373" spans="1:101" x14ac:dyDescent="0.2">
      <c r="A373" s="103"/>
      <c r="B373" s="103"/>
      <c r="D373" s="103"/>
      <c r="E373" s="124"/>
      <c r="F373" s="124"/>
      <c r="I373" s="103"/>
      <c r="J373" s="103"/>
      <c r="K373" s="103"/>
      <c r="L373" s="103"/>
      <c r="M373" s="103"/>
      <c r="N373" s="124"/>
      <c r="S373" s="129"/>
      <c r="Z373" s="129"/>
      <c r="AF373" s="129"/>
      <c r="AG373" s="129"/>
      <c r="AH373" s="129"/>
      <c r="AI373" s="129"/>
      <c r="AK373" s="129"/>
      <c r="AL373" s="129"/>
      <c r="AM373" s="129"/>
      <c r="AN373" s="129"/>
      <c r="AO373" s="129"/>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103"/>
      <c r="BR373" s="103"/>
      <c r="BS373" s="103"/>
      <c r="BT373" s="103"/>
      <c r="BU373" s="103"/>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row>
    <row r="374" spans="1:101" x14ac:dyDescent="0.2">
      <c r="A374" s="103"/>
      <c r="B374" s="103"/>
      <c r="D374" s="103"/>
      <c r="E374" s="124"/>
      <c r="F374" s="124"/>
      <c r="I374" s="103"/>
      <c r="J374" s="103"/>
      <c r="K374" s="103"/>
      <c r="L374" s="103"/>
      <c r="M374" s="103"/>
      <c r="N374" s="124"/>
      <c r="S374" s="129"/>
      <c r="Z374" s="129"/>
      <c r="AF374" s="129"/>
      <c r="AG374" s="129"/>
      <c r="AH374" s="129"/>
      <c r="AI374" s="129"/>
      <c r="AK374" s="129"/>
      <c r="AL374" s="129"/>
      <c r="AM374" s="129"/>
      <c r="AN374" s="129"/>
      <c r="AO374" s="129"/>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103"/>
      <c r="BR374" s="103"/>
      <c r="BS374" s="103"/>
      <c r="BT374" s="103"/>
      <c r="BU374" s="103"/>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row>
    <row r="375" spans="1:101" x14ac:dyDescent="0.2">
      <c r="A375" s="103"/>
      <c r="B375" s="103"/>
      <c r="D375" s="103"/>
      <c r="E375" s="124"/>
      <c r="F375" s="124"/>
      <c r="I375" s="103"/>
      <c r="J375" s="103"/>
      <c r="K375" s="103"/>
      <c r="L375" s="103"/>
      <c r="M375" s="103"/>
      <c r="N375" s="124"/>
      <c r="S375" s="129"/>
      <c r="Z375" s="129"/>
      <c r="AF375" s="129"/>
      <c r="AG375" s="129"/>
      <c r="AH375" s="129"/>
      <c r="AI375" s="129"/>
      <c r="AK375" s="129"/>
      <c r="AL375" s="129"/>
      <c r="AM375" s="129"/>
      <c r="AN375" s="129"/>
      <c r="AO375" s="129"/>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103"/>
      <c r="BR375" s="103"/>
      <c r="BS375" s="103"/>
      <c r="BT375" s="103"/>
      <c r="BU375" s="103"/>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row>
    <row r="376" spans="1:101" x14ac:dyDescent="0.2">
      <c r="A376" s="103"/>
      <c r="B376" s="103"/>
      <c r="D376" s="103"/>
      <c r="E376" s="124"/>
      <c r="F376" s="124"/>
      <c r="I376" s="103"/>
      <c r="J376" s="103"/>
      <c r="K376" s="103"/>
      <c r="L376" s="103"/>
      <c r="M376" s="103"/>
      <c r="N376" s="124"/>
      <c r="S376" s="129"/>
      <c r="Z376" s="129"/>
      <c r="AF376" s="129"/>
      <c r="AG376" s="129"/>
      <c r="AH376" s="129"/>
      <c r="AI376" s="129"/>
      <c r="AK376" s="129"/>
      <c r="AL376" s="129"/>
      <c r="AM376" s="129"/>
      <c r="AN376" s="129"/>
      <c r="AO376" s="129"/>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row>
    <row r="377" spans="1:101" x14ac:dyDescent="0.2">
      <c r="A377" s="103"/>
      <c r="B377" s="103"/>
      <c r="D377" s="103"/>
      <c r="E377" s="124"/>
      <c r="F377" s="124"/>
      <c r="I377" s="103"/>
      <c r="J377" s="103"/>
      <c r="K377" s="103"/>
      <c r="L377" s="103"/>
      <c r="M377" s="103"/>
      <c r="N377" s="124"/>
      <c r="S377" s="129"/>
      <c r="Z377" s="129"/>
      <c r="AF377" s="129"/>
      <c r="AG377" s="129"/>
      <c r="AH377" s="129"/>
      <c r="AI377" s="129"/>
      <c r="AK377" s="129"/>
      <c r="AL377" s="129"/>
      <c r="AM377" s="129"/>
      <c r="AN377" s="129"/>
      <c r="AO377" s="129"/>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row>
    <row r="378" spans="1:101" x14ac:dyDescent="0.2">
      <c r="A378" s="103"/>
      <c r="B378" s="103"/>
      <c r="D378" s="103"/>
      <c r="E378" s="124"/>
      <c r="F378" s="124"/>
      <c r="I378" s="103"/>
      <c r="J378" s="103"/>
      <c r="K378" s="103"/>
      <c r="L378" s="103"/>
      <c r="M378" s="103"/>
      <c r="N378" s="124"/>
      <c r="S378" s="129"/>
      <c r="Z378" s="129"/>
      <c r="AF378" s="129"/>
      <c r="AG378" s="129"/>
      <c r="AH378" s="129"/>
      <c r="AI378" s="129"/>
      <c r="AK378" s="129"/>
      <c r="AL378" s="129"/>
      <c r="AM378" s="129"/>
      <c r="AN378" s="129"/>
      <c r="AO378" s="129"/>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103"/>
      <c r="BR378" s="103"/>
      <c r="BS378" s="103"/>
      <c r="BT378" s="103"/>
      <c r="BU378" s="103"/>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row>
    <row r="379" spans="1:101" x14ac:dyDescent="0.2">
      <c r="A379" s="103"/>
      <c r="B379" s="103"/>
      <c r="D379" s="103"/>
      <c r="E379" s="124"/>
      <c r="F379" s="124"/>
      <c r="I379" s="103"/>
      <c r="J379" s="103"/>
      <c r="K379" s="103"/>
      <c r="L379" s="103"/>
      <c r="M379" s="103"/>
      <c r="N379" s="124"/>
      <c r="S379" s="129"/>
      <c r="Z379" s="129"/>
      <c r="AF379" s="129"/>
      <c r="AG379" s="129"/>
      <c r="AH379" s="129"/>
      <c r="AI379" s="129"/>
      <c r="AK379" s="129"/>
      <c r="AL379" s="129"/>
      <c r="AM379" s="129"/>
      <c r="AN379" s="129"/>
      <c r="AO379" s="129"/>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103"/>
      <c r="BR379" s="103"/>
      <c r="BS379" s="103"/>
      <c r="BT379" s="103"/>
      <c r="BU379" s="103"/>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row>
    <row r="380" spans="1:101" x14ac:dyDescent="0.2">
      <c r="A380" s="103"/>
      <c r="B380" s="103"/>
      <c r="D380" s="103"/>
      <c r="E380" s="124"/>
      <c r="F380" s="124"/>
      <c r="I380" s="103"/>
      <c r="J380" s="103"/>
      <c r="K380" s="103"/>
      <c r="L380" s="103"/>
      <c r="M380" s="103"/>
      <c r="N380" s="124"/>
      <c r="S380" s="129"/>
      <c r="Z380" s="129"/>
      <c r="AF380" s="129"/>
      <c r="AG380" s="129"/>
      <c r="AH380" s="129"/>
      <c r="AI380" s="129"/>
      <c r="AK380" s="129"/>
      <c r="AL380" s="129"/>
      <c r="AM380" s="129"/>
      <c r="AN380" s="129"/>
      <c r="AO380" s="129"/>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103"/>
      <c r="BR380" s="103"/>
      <c r="BS380" s="103"/>
      <c r="BT380" s="103"/>
      <c r="BU380" s="103"/>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row>
    <row r="381" spans="1:101" x14ac:dyDescent="0.2">
      <c r="I381" s="123"/>
    </row>
    <row r="382" spans="1:101" x14ac:dyDescent="0.2">
      <c r="I382" s="123"/>
    </row>
    <row r="383" spans="1:101" x14ac:dyDescent="0.2">
      <c r="I383" s="123"/>
    </row>
    <row r="384" spans="1:101" x14ac:dyDescent="0.2">
      <c r="I384" s="123"/>
    </row>
    <row r="385" spans="9:9" x14ac:dyDescent="0.2">
      <c r="I385" s="123"/>
    </row>
    <row r="386" spans="9:9" x14ac:dyDescent="0.2">
      <c r="I386" s="123"/>
    </row>
    <row r="387" spans="9:9" x14ac:dyDescent="0.2">
      <c r="I387" s="123"/>
    </row>
    <row r="388" spans="9:9" x14ac:dyDescent="0.2">
      <c r="I388" s="123"/>
    </row>
    <row r="389" spans="9:9" x14ac:dyDescent="0.2">
      <c r="I389" s="123"/>
    </row>
    <row r="390" spans="9:9" x14ac:dyDescent="0.2">
      <c r="I390" s="123"/>
    </row>
    <row r="391" spans="9:9" x14ac:dyDescent="0.2">
      <c r="I391" s="123"/>
    </row>
    <row r="392" spans="9:9" x14ac:dyDescent="0.2">
      <c r="I392" s="123"/>
    </row>
    <row r="393" spans="9:9" x14ac:dyDescent="0.2">
      <c r="I393" s="123"/>
    </row>
    <row r="394" spans="9:9" x14ac:dyDescent="0.2">
      <c r="I394" s="123"/>
    </row>
    <row r="395" spans="9:9" x14ac:dyDescent="0.2">
      <c r="I395" s="123"/>
    </row>
    <row r="396" spans="9:9" x14ac:dyDescent="0.2">
      <c r="I396" s="123"/>
    </row>
    <row r="397" spans="9:9" x14ac:dyDescent="0.2">
      <c r="I397" s="123"/>
    </row>
    <row r="398" spans="9:9" x14ac:dyDescent="0.2">
      <c r="I398" s="123"/>
    </row>
    <row r="399" spans="9:9" x14ac:dyDescent="0.2">
      <c r="I399" s="123"/>
    </row>
    <row r="400" spans="9:9" x14ac:dyDescent="0.2">
      <c r="I400" s="123"/>
    </row>
    <row r="401" spans="9:9" x14ac:dyDescent="0.2">
      <c r="I401" s="123"/>
    </row>
    <row r="402" spans="9:9" x14ac:dyDescent="0.2">
      <c r="I402" s="123"/>
    </row>
    <row r="403" spans="9:9" x14ac:dyDescent="0.2">
      <c r="I403" s="123"/>
    </row>
    <row r="404" spans="9:9" x14ac:dyDescent="0.2">
      <c r="I404" s="123"/>
    </row>
    <row r="405" spans="9:9" x14ac:dyDescent="0.2">
      <c r="I405" s="123"/>
    </row>
    <row r="406" spans="9:9" x14ac:dyDescent="0.2">
      <c r="I406" s="123"/>
    </row>
    <row r="407" spans="9:9" x14ac:dyDescent="0.2">
      <c r="I407" s="123"/>
    </row>
    <row r="408" spans="9:9" x14ac:dyDescent="0.2">
      <c r="I408" s="123"/>
    </row>
    <row r="409" spans="9:9" x14ac:dyDescent="0.2">
      <c r="I409" s="123"/>
    </row>
    <row r="410" spans="9:9" x14ac:dyDescent="0.2">
      <c r="I410" s="123"/>
    </row>
    <row r="411" spans="9:9" x14ac:dyDescent="0.2">
      <c r="I411" s="123"/>
    </row>
    <row r="412" spans="9:9" x14ac:dyDescent="0.2">
      <c r="I412" s="123"/>
    </row>
    <row r="413" spans="9:9" x14ac:dyDescent="0.2">
      <c r="I413" s="123"/>
    </row>
    <row r="414" spans="9:9" x14ac:dyDescent="0.2">
      <c r="I414" s="123"/>
    </row>
    <row r="415" spans="9:9" x14ac:dyDescent="0.2">
      <c r="I415" s="123"/>
    </row>
    <row r="416" spans="9:9" x14ac:dyDescent="0.2">
      <c r="I416" s="123"/>
    </row>
    <row r="417" spans="9:9" x14ac:dyDescent="0.2">
      <c r="I417" s="123"/>
    </row>
    <row r="418" spans="9:9" x14ac:dyDescent="0.2">
      <c r="I418" s="123"/>
    </row>
    <row r="419" spans="9:9" x14ac:dyDescent="0.2">
      <c r="I419" s="123"/>
    </row>
    <row r="420" spans="9:9" x14ac:dyDescent="0.2">
      <c r="I420" s="123"/>
    </row>
    <row r="421" spans="9:9" x14ac:dyDescent="0.2">
      <c r="I421" s="123"/>
    </row>
    <row r="422" spans="9:9" x14ac:dyDescent="0.2">
      <c r="I422" s="123"/>
    </row>
    <row r="423" spans="9:9" x14ac:dyDescent="0.2">
      <c r="I423" s="123"/>
    </row>
    <row r="424" spans="9:9" x14ac:dyDescent="0.2">
      <c r="I424" s="123"/>
    </row>
    <row r="425" spans="9:9" x14ac:dyDescent="0.2">
      <c r="I425" s="123"/>
    </row>
    <row r="426" spans="9:9" x14ac:dyDescent="0.2">
      <c r="I426" s="123"/>
    </row>
    <row r="427" spans="9:9" x14ac:dyDescent="0.2">
      <c r="I427" s="123"/>
    </row>
    <row r="428" spans="9:9" x14ac:dyDescent="0.2">
      <c r="I428" s="123"/>
    </row>
    <row r="429" spans="9:9" x14ac:dyDescent="0.2">
      <c r="I429" s="123"/>
    </row>
    <row r="430" spans="9:9" x14ac:dyDescent="0.2">
      <c r="I430" s="123"/>
    </row>
    <row r="431" spans="9:9" x14ac:dyDescent="0.2">
      <c r="I431" s="123"/>
    </row>
    <row r="432" spans="9:9" x14ac:dyDescent="0.2">
      <c r="I432" s="123"/>
    </row>
    <row r="433" spans="9:9" x14ac:dyDescent="0.2">
      <c r="I433" s="123"/>
    </row>
    <row r="434" spans="9:9" x14ac:dyDescent="0.2">
      <c r="I434" s="123"/>
    </row>
    <row r="435" spans="9:9" x14ac:dyDescent="0.2">
      <c r="I435" s="123"/>
    </row>
    <row r="436" spans="9:9" x14ac:dyDescent="0.2">
      <c r="I436" s="123"/>
    </row>
    <row r="437" spans="9:9" x14ac:dyDescent="0.2">
      <c r="I437" s="123"/>
    </row>
    <row r="438" spans="9:9" x14ac:dyDescent="0.2">
      <c r="I438" s="123"/>
    </row>
    <row r="439" spans="9:9" x14ac:dyDescent="0.2">
      <c r="I439" s="123"/>
    </row>
    <row r="440" spans="9:9" x14ac:dyDescent="0.2">
      <c r="I440" s="123"/>
    </row>
    <row r="441" spans="9:9" x14ac:dyDescent="0.2">
      <c r="I441" s="123"/>
    </row>
    <row r="442" spans="9:9" x14ac:dyDescent="0.2">
      <c r="I442" s="123"/>
    </row>
    <row r="443" spans="9:9" x14ac:dyDescent="0.2">
      <c r="I443" s="123"/>
    </row>
    <row r="444" spans="9:9" x14ac:dyDescent="0.2">
      <c r="I444" s="123"/>
    </row>
    <row r="445" spans="9:9" x14ac:dyDescent="0.2">
      <c r="I445" s="123"/>
    </row>
    <row r="446" spans="9:9" x14ac:dyDescent="0.2">
      <c r="I446" s="123"/>
    </row>
    <row r="447" spans="9:9" x14ac:dyDescent="0.2">
      <c r="I447" s="123"/>
    </row>
    <row r="448" spans="9:9" x14ac:dyDescent="0.2">
      <c r="I448" s="123"/>
    </row>
    <row r="449" spans="9:9" x14ac:dyDescent="0.2">
      <c r="I449" s="123"/>
    </row>
    <row r="450" spans="9:9" x14ac:dyDescent="0.2">
      <c r="I450" s="123"/>
    </row>
    <row r="451" spans="9:9" x14ac:dyDescent="0.2">
      <c r="I451" s="123"/>
    </row>
    <row r="452" spans="9:9" x14ac:dyDescent="0.2">
      <c r="I452" s="123"/>
    </row>
    <row r="453" spans="9:9" x14ac:dyDescent="0.2">
      <c r="I453" s="123"/>
    </row>
    <row r="454" spans="9:9" x14ac:dyDescent="0.2">
      <c r="I454" s="123"/>
    </row>
    <row r="455" spans="9:9" x14ac:dyDescent="0.2">
      <c r="I455" s="123"/>
    </row>
  </sheetData>
  <mergeCells count="35">
    <mergeCell ref="L2:M2"/>
    <mergeCell ref="B2:D2"/>
    <mergeCell ref="B3:D3"/>
    <mergeCell ref="AA3:AB3"/>
    <mergeCell ref="AP2:AQ2"/>
    <mergeCell ref="AN3:AO3"/>
    <mergeCell ref="A92:AQ92"/>
    <mergeCell ref="F2:G2"/>
    <mergeCell ref="N2:Q2"/>
    <mergeCell ref="P3:Q3"/>
    <mergeCell ref="J3:K3"/>
    <mergeCell ref="AK2:AM2"/>
    <mergeCell ref="AK3:AL3"/>
    <mergeCell ref="S3:T3"/>
    <mergeCell ref="AD2:AH2"/>
    <mergeCell ref="U2:V2"/>
    <mergeCell ref="A88:AQ88"/>
    <mergeCell ref="A89:AQ89"/>
    <mergeCell ref="A90:AQ90"/>
    <mergeCell ref="A91:AQ91"/>
    <mergeCell ref="S2:T2"/>
    <mergeCell ref="N3:O3"/>
    <mergeCell ref="A1:AQ1"/>
    <mergeCell ref="W3:X3"/>
    <mergeCell ref="W2:Y2"/>
    <mergeCell ref="AF3:AG3"/>
    <mergeCell ref="AN2:AO2"/>
    <mergeCell ref="AP3:AQ3"/>
    <mergeCell ref="AI3:AJ3"/>
    <mergeCell ref="U3:V3"/>
    <mergeCell ref="H2:I2"/>
    <mergeCell ref="AA2:AB2"/>
    <mergeCell ref="AI2:AJ2"/>
    <mergeCell ref="L3:M3"/>
    <mergeCell ref="J2:K2"/>
  </mergeCells>
  <phoneticPr fontId="0" type="noConversion"/>
  <pageMargins left="0.47" right="0.43" top="1" bottom="1" header="0.5" footer="0.5"/>
  <pageSetup paperSize="5" scale="38" orientation="landscape" verticalDpi="12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8"/>
  <sheetViews>
    <sheetView workbookViewId="0">
      <selection activeCell="K1" sqref="K1"/>
    </sheetView>
  </sheetViews>
  <sheetFormatPr defaultColWidth="9.140625" defaultRowHeight="12" x14ac:dyDescent="0.2"/>
  <cols>
    <col min="1" max="1" width="10.5703125" style="1" customWidth="1"/>
    <col min="2" max="2" width="6.85546875" style="3" customWidth="1"/>
    <col min="3" max="9" width="7.7109375" style="1" customWidth="1"/>
    <col min="10" max="11" width="7.42578125" style="1" customWidth="1"/>
    <col min="12" max="12" width="6.42578125" style="1" customWidth="1"/>
    <col min="13" max="13" width="9.140625" style="1"/>
    <col min="14" max="14" width="5.85546875" style="1" bestFit="1" customWidth="1"/>
    <col min="15" max="15" width="9.42578125" style="1" customWidth="1"/>
    <col min="16" max="16" width="9.140625" style="1" customWidth="1"/>
    <col min="17" max="17" width="8.7109375" style="1" customWidth="1"/>
    <col min="18" max="18" width="27.14062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6"/>
      <c r="N1" s="6"/>
      <c r="O1" s="6"/>
      <c r="P1" s="136"/>
      <c r="Q1" s="136"/>
      <c r="R1" s="9"/>
    </row>
    <row r="2" spans="1:18" ht="12.75" x14ac:dyDescent="0.2">
      <c r="A2" s="10" t="s">
        <v>1</v>
      </c>
      <c r="B2" s="11"/>
      <c r="C2" s="12"/>
      <c r="D2" s="13" t="s">
        <v>102</v>
      </c>
      <c r="E2" s="12"/>
      <c r="F2" s="12"/>
      <c r="G2" s="12"/>
      <c r="H2" s="13" t="s">
        <v>323</v>
      </c>
      <c r="I2" s="12"/>
      <c r="J2" s="14"/>
      <c r="K2" s="14"/>
      <c r="L2" s="12"/>
      <c r="M2" s="12"/>
      <c r="N2" s="12"/>
      <c r="O2" s="12"/>
      <c r="P2" s="137"/>
      <c r="Q2" s="137"/>
      <c r="R2" s="15"/>
    </row>
    <row r="3" spans="1:18" x14ac:dyDescent="0.2">
      <c r="A3" s="16"/>
      <c r="B3" s="17"/>
      <c r="C3" s="12"/>
      <c r="D3" s="18" t="s">
        <v>23</v>
      </c>
      <c r="E3" s="12"/>
      <c r="F3" s="12"/>
      <c r="G3" s="12"/>
      <c r="H3" s="12"/>
      <c r="I3" s="12"/>
      <c r="J3" s="12"/>
      <c r="K3" s="12"/>
      <c r="L3" s="12"/>
      <c r="M3" s="12"/>
      <c r="N3" s="12"/>
      <c r="O3" s="142" t="s">
        <v>265</v>
      </c>
      <c r="P3" s="224" t="s">
        <v>324</v>
      </c>
      <c r="Q3" s="137"/>
      <c r="R3" s="15"/>
    </row>
    <row r="4" spans="1:18" x14ac:dyDescent="0.2">
      <c r="A4" s="16"/>
      <c r="B4" s="17"/>
      <c r="C4" s="12"/>
      <c r="D4" s="13"/>
      <c r="E4" s="13"/>
      <c r="F4" s="13"/>
      <c r="G4" s="13"/>
      <c r="H4" s="13"/>
      <c r="I4" s="13"/>
      <c r="J4" s="12"/>
      <c r="K4" s="12"/>
      <c r="L4" s="12"/>
      <c r="M4" s="12"/>
      <c r="N4" s="12"/>
      <c r="O4" s="12"/>
      <c r="P4" s="137"/>
      <c r="Q4" s="137"/>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28</v>
      </c>
      <c r="P5" s="138" t="s">
        <v>263</v>
      </c>
      <c r="Q5" s="146" t="s">
        <v>264</v>
      </c>
      <c r="R5" s="22" t="s">
        <v>11</v>
      </c>
    </row>
    <row r="6" spans="1:18" ht="12.75" thickTop="1" x14ac:dyDescent="0.2">
      <c r="A6" s="16">
        <v>200</v>
      </c>
      <c r="B6" s="17" t="s">
        <v>27</v>
      </c>
      <c r="C6" s="13"/>
      <c r="D6" s="13"/>
      <c r="E6" s="13"/>
      <c r="F6" s="13"/>
      <c r="G6" s="13"/>
      <c r="H6" s="13"/>
      <c r="I6" s="13"/>
      <c r="J6" s="12">
        <f t="shared" ref="J6:J11" si="0">SQRT(SUMSQ(C6:I6))</f>
        <v>0</v>
      </c>
      <c r="K6" s="205"/>
      <c r="L6" s="17" t="str">
        <f t="shared" ref="L6:L10" si="1">IF(K6="","TBD",IF(K6&gt;0,ROUND(TINV(0.0455,K6),2),"TBD"))</f>
        <v>TBD</v>
      </c>
      <c r="M6" s="17" t="str">
        <f t="shared" ref="M6:M10" si="2">IF(L6="TBD","TBD",IF(K6&lt;&gt;0,FIXED((J6*L6),2-1-INT(LOG10(ABS(J6*L6)))),"TBD"))</f>
        <v>TBD</v>
      </c>
      <c r="N6" s="13"/>
      <c r="O6" s="13"/>
      <c r="P6" s="139"/>
      <c r="Q6" s="147" t="str">
        <f>IF(K6=0,"---",IF(P6=0,"---",M6/(P6)))</f>
        <v>---</v>
      </c>
      <c r="R6" s="27" t="s">
        <v>102</v>
      </c>
    </row>
    <row r="7" spans="1:18" x14ac:dyDescent="0.2">
      <c r="A7" s="16">
        <v>100</v>
      </c>
      <c r="B7" s="17" t="s">
        <v>27</v>
      </c>
      <c r="C7" s="13"/>
      <c r="D7" s="13"/>
      <c r="E7" s="13"/>
      <c r="F7" s="13"/>
      <c r="G7" s="13"/>
      <c r="H7" s="13"/>
      <c r="I7" s="13"/>
      <c r="J7" s="12">
        <f t="shared" si="0"/>
        <v>0</v>
      </c>
      <c r="K7" s="205"/>
      <c r="L7" s="17" t="str">
        <f t="shared" si="1"/>
        <v>TBD</v>
      </c>
      <c r="M7" s="17" t="str">
        <f t="shared" si="2"/>
        <v>TBD</v>
      </c>
      <c r="N7" s="13"/>
      <c r="O7" s="13"/>
      <c r="P7" s="139"/>
      <c r="Q7" s="147" t="str">
        <f t="shared" ref="Q7:Q10" si="3">IF(K7=0,"---",IF(P7=0,"---",M7/(P7)))</f>
        <v>---</v>
      </c>
      <c r="R7" s="27" t="s">
        <v>102</v>
      </c>
    </row>
    <row r="8" spans="1:18" x14ac:dyDescent="0.2">
      <c r="A8" s="16">
        <v>50</v>
      </c>
      <c r="B8" s="17" t="s">
        <v>27</v>
      </c>
      <c r="C8" s="13"/>
      <c r="D8" s="13"/>
      <c r="E8" s="13"/>
      <c r="F8" s="13"/>
      <c r="G8" s="13"/>
      <c r="H8" s="13"/>
      <c r="I8" s="13"/>
      <c r="J8" s="12">
        <f t="shared" si="0"/>
        <v>0</v>
      </c>
      <c r="K8" s="205"/>
      <c r="L8" s="17" t="str">
        <f t="shared" si="1"/>
        <v>TBD</v>
      </c>
      <c r="M8" s="17" t="str">
        <f t="shared" si="2"/>
        <v>TBD</v>
      </c>
      <c r="N8" s="13"/>
      <c r="O8" s="13"/>
      <c r="P8" s="139"/>
      <c r="Q8" s="147" t="str">
        <f t="shared" si="3"/>
        <v>---</v>
      </c>
      <c r="R8" s="27" t="s">
        <v>102</v>
      </c>
    </row>
    <row r="9" spans="1:18" x14ac:dyDescent="0.2">
      <c r="A9" s="16">
        <v>30</v>
      </c>
      <c r="B9" s="17" t="s">
        <v>27</v>
      </c>
      <c r="C9" s="13"/>
      <c r="D9" s="13"/>
      <c r="E9" s="13"/>
      <c r="F9" s="13"/>
      <c r="G9" s="13"/>
      <c r="H9" s="13"/>
      <c r="I9" s="13"/>
      <c r="J9" s="12">
        <f t="shared" si="0"/>
        <v>0</v>
      </c>
      <c r="K9" s="205"/>
      <c r="L9" s="17" t="str">
        <f t="shared" si="1"/>
        <v>TBD</v>
      </c>
      <c r="M9" s="17" t="str">
        <f t="shared" si="2"/>
        <v>TBD</v>
      </c>
      <c r="N9" s="13"/>
      <c r="O9" s="13"/>
      <c r="P9" s="139"/>
      <c r="Q9" s="147" t="str">
        <f t="shared" si="3"/>
        <v>---</v>
      </c>
      <c r="R9" s="27" t="s">
        <v>102</v>
      </c>
    </row>
    <row r="10" spans="1:18" x14ac:dyDescent="0.2">
      <c r="A10" s="16">
        <v>25</v>
      </c>
      <c r="B10" s="17" t="s">
        <v>27</v>
      </c>
      <c r="C10" s="13"/>
      <c r="D10" s="13"/>
      <c r="E10" s="13"/>
      <c r="F10" s="13"/>
      <c r="G10" s="13"/>
      <c r="H10" s="13"/>
      <c r="I10" s="13"/>
      <c r="J10" s="12">
        <f t="shared" si="0"/>
        <v>0</v>
      </c>
      <c r="K10" s="205"/>
      <c r="L10" s="17" t="str">
        <f t="shared" si="1"/>
        <v>TBD</v>
      </c>
      <c r="M10" s="17" t="str">
        <f t="shared" si="2"/>
        <v>TBD</v>
      </c>
      <c r="N10" s="13"/>
      <c r="O10" s="13"/>
      <c r="P10" s="139"/>
      <c r="Q10" s="147" t="str">
        <f t="shared" si="3"/>
        <v>---</v>
      </c>
      <c r="R10" s="27" t="s">
        <v>102</v>
      </c>
    </row>
    <row r="11" spans="1:18" x14ac:dyDescent="0.2">
      <c r="A11" s="16">
        <v>20</v>
      </c>
      <c r="B11" s="17" t="s">
        <v>27</v>
      </c>
      <c r="C11" s="13"/>
      <c r="D11" s="13"/>
      <c r="E11" s="13"/>
      <c r="F11" s="13"/>
      <c r="G11" s="13"/>
      <c r="H11" s="13"/>
      <c r="I11" s="13"/>
      <c r="J11" s="12">
        <f t="shared" si="0"/>
        <v>0</v>
      </c>
      <c r="K11" s="205"/>
      <c r="L11" s="17" t="str">
        <f t="shared" ref="L11" si="4">IF(K11="","TBD",IF(K11&gt;0,ROUND(TINV(0.0455,K11),2),"TBD"))</f>
        <v>TBD</v>
      </c>
      <c r="M11" s="17" t="str">
        <f t="shared" ref="M11" si="5">IF(L11="TBD","TBD",IF(K11&lt;&gt;0,FIXED((J11*L11),2-1-INT(LOG10(ABS(J11*L11)))),"TBD"))</f>
        <v>TBD</v>
      </c>
      <c r="N11" s="13"/>
      <c r="O11" s="13"/>
      <c r="P11" s="139"/>
      <c r="Q11" s="147" t="str">
        <f>IF(K11=0,"---",IF(P11=0,"---",M11/(P11)))</f>
        <v>---</v>
      </c>
      <c r="R11" s="27" t="s">
        <v>102</v>
      </c>
    </row>
    <row r="12" spans="1:18" x14ac:dyDescent="0.2">
      <c r="A12" s="214"/>
      <c r="B12" s="215"/>
      <c r="C12" s="193"/>
      <c r="D12" s="193"/>
      <c r="E12" s="193"/>
      <c r="F12" s="193"/>
      <c r="G12" s="193"/>
      <c r="H12" s="193"/>
      <c r="I12" s="193"/>
      <c r="J12" s="152"/>
      <c r="K12" s="152"/>
      <c r="L12" s="152"/>
      <c r="M12" s="152"/>
      <c r="N12" s="193"/>
      <c r="O12" s="193"/>
      <c r="P12" s="216"/>
      <c r="Q12" s="147"/>
      <c r="R12" s="194"/>
    </row>
    <row r="13" spans="1:18" x14ac:dyDescent="0.2">
      <c r="A13" s="214"/>
      <c r="B13" s="215"/>
      <c r="C13" s="193"/>
      <c r="D13" s="193"/>
      <c r="E13" s="193"/>
      <c r="F13" s="193"/>
      <c r="G13" s="193"/>
      <c r="H13" s="193"/>
      <c r="I13" s="193"/>
      <c r="J13" s="152"/>
      <c r="K13" s="152"/>
      <c r="L13" s="152"/>
      <c r="M13" s="152"/>
      <c r="N13" s="193"/>
      <c r="O13" s="193"/>
      <c r="P13" s="216"/>
      <c r="Q13" s="147"/>
      <c r="R13" s="194"/>
    </row>
    <row r="14" spans="1:18" ht="12.75" thickBot="1" x14ac:dyDescent="0.25">
      <c r="A14" s="225"/>
      <c r="B14" s="226"/>
      <c r="C14" s="38"/>
      <c r="D14" s="38"/>
      <c r="E14" s="38"/>
      <c r="F14" s="38"/>
      <c r="G14" s="38"/>
      <c r="H14" s="38"/>
      <c r="I14" s="38"/>
      <c r="J14" s="39"/>
      <c r="K14" s="39"/>
      <c r="L14" s="39"/>
      <c r="M14" s="39"/>
      <c r="N14" s="38"/>
      <c r="O14" s="38"/>
      <c r="P14" s="143"/>
      <c r="Q14" s="149"/>
      <c r="R14" s="40"/>
    </row>
    <row r="15" spans="1:18" ht="12.75" thickTop="1" x14ac:dyDescent="0.2">
      <c r="O15" s="159"/>
      <c r="P15" s="160"/>
      <c r="Q15" s="161"/>
      <c r="R15" s="162"/>
    </row>
    <row r="16" spans="1:18" x14ac:dyDescent="0.2">
      <c r="O16" s="159"/>
      <c r="P16" s="159"/>
      <c r="Q16" s="159"/>
      <c r="R16" s="162"/>
    </row>
    <row r="17" spans="15:18" x14ac:dyDescent="0.2">
      <c r="O17" s="159"/>
      <c r="P17" s="160"/>
      <c r="Q17" s="161"/>
      <c r="R17" s="162"/>
    </row>
    <row r="18" spans="15:18" x14ac:dyDescent="0.2">
      <c r="O18" s="159"/>
      <c r="P18" s="160"/>
      <c r="Q18" s="161"/>
      <c r="R18" s="162"/>
    </row>
    <row r="19" spans="15:18" x14ac:dyDescent="0.2">
      <c r="O19" s="159"/>
      <c r="P19" s="160"/>
      <c r="Q19" s="161"/>
      <c r="R19" s="162"/>
    </row>
    <row r="20" spans="15:18" x14ac:dyDescent="0.2">
      <c r="O20" s="159"/>
      <c r="P20" s="160"/>
      <c r="Q20" s="161"/>
      <c r="R20" s="162"/>
    </row>
    <row r="21" spans="15:18" x14ac:dyDescent="0.2">
      <c r="O21" s="159"/>
      <c r="P21" s="160"/>
      <c r="Q21" s="161"/>
      <c r="R21" s="162"/>
    </row>
    <row r="22" spans="15:18" x14ac:dyDescent="0.2">
      <c r="O22" s="159"/>
      <c r="P22" s="160"/>
      <c r="Q22" s="161"/>
      <c r="R22" s="162"/>
    </row>
    <row r="23" spans="15:18" x14ac:dyDescent="0.2">
      <c r="O23" s="159"/>
      <c r="P23" s="160"/>
      <c r="Q23" s="161"/>
      <c r="R23" s="162"/>
    </row>
    <row r="24" spans="15:18" x14ac:dyDescent="0.2">
      <c r="O24" s="159"/>
      <c r="P24" s="160"/>
      <c r="Q24" s="161"/>
      <c r="R24" s="162"/>
    </row>
    <row r="25" spans="15:18" x14ac:dyDescent="0.2">
      <c r="O25" s="159"/>
      <c r="P25" s="160"/>
      <c r="Q25" s="161"/>
      <c r="R25" s="162"/>
    </row>
    <row r="26" spans="15:18" x14ac:dyDescent="0.2">
      <c r="O26" s="159"/>
      <c r="P26" s="160"/>
      <c r="Q26" s="161"/>
      <c r="R26" s="162"/>
    </row>
    <row r="27" spans="15:18" x14ac:dyDescent="0.2">
      <c r="O27" s="159"/>
      <c r="P27" s="160"/>
      <c r="Q27" s="161"/>
      <c r="R27" s="162"/>
    </row>
    <row r="28" spans="15:18" x14ac:dyDescent="0.2">
      <c r="O28" s="159"/>
      <c r="P28" s="160"/>
      <c r="Q28" s="161"/>
      <c r="R28" s="162"/>
    </row>
    <row r="29" spans="15:18" x14ac:dyDescent="0.2">
      <c r="O29" s="159"/>
      <c r="P29" s="160"/>
      <c r="Q29" s="161"/>
      <c r="R29" s="162"/>
    </row>
    <row r="30" spans="15:18" x14ac:dyDescent="0.2">
      <c r="P30" s="160"/>
      <c r="Q30" s="161"/>
    </row>
    <row r="31" spans="15:18" x14ac:dyDescent="0.2">
      <c r="P31" s="160"/>
      <c r="Q31" s="161"/>
    </row>
    <row r="32" spans="15:18" x14ac:dyDescent="0.2">
      <c r="P32" s="160"/>
      <c r="Q32" s="161"/>
    </row>
    <row r="33" spans="16:17" x14ac:dyDescent="0.2">
      <c r="P33" s="160"/>
      <c r="Q33" s="161"/>
    </row>
    <row r="34" spans="16:17" x14ac:dyDescent="0.2">
      <c r="P34" s="160"/>
      <c r="Q34" s="161"/>
    </row>
    <row r="35" spans="16:17" x14ac:dyDescent="0.2">
      <c r="P35" s="160"/>
      <c r="Q35" s="161"/>
    </row>
    <row r="36" spans="16:17" x14ac:dyDescent="0.2">
      <c r="P36" s="160"/>
      <c r="Q36" s="161"/>
    </row>
    <row r="37" spans="16:17" x14ac:dyDescent="0.2">
      <c r="P37" s="160"/>
      <c r="Q37" s="161"/>
    </row>
    <row r="38" spans="16:17" x14ac:dyDescent="0.2">
      <c r="P38" s="160"/>
      <c r="Q38" s="161"/>
    </row>
    <row r="39" spans="16:17" x14ac:dyDescent="0.2">
      <c r="P39" s="160"/>
      <c r="Q39" s="161"/>
    </row>
    <row r="40" spans="16:17" x14ac:dyDescent="0.2">
      <c r="P40" s="159"/>
      <c r="Q40" s="159"/>
    </row>
    <row r="41" spans="16:17" x14ac:dyDescent="0.2">
      <c r="P41" s="160"/>
      <c r="Q41" s="161"/>
    </row>
    <row r="42" spans="16:17" x14ac:dyDescent="0.2">
      <c r="P42" s="160"/>
      <c r="Q42" s="161"/>
    </row>
    <row r="43" spans="16:17" x14ac:dyDescent="0.2">
      <c r="P43" s="160"/>
      <c r="Q43" s="161"/>
    </row>
    <row r="44" spans="16:17" x14ac:dyDescent="0.2">
      <c r="P44" s="160"/>
      <c r="Q44" s="161"/>
    </row>
    <row r="45" spans="16:17" x14ac:dyDescent="0.2">
      <c r="P45" s="160"/>
      <c r="Q45" s="161"/>
    </row>
    <row r="46" spans="16:17" x14ac:dyDescent="0.2">
      <c r="P46" s="160"/>
      <c r="Q46" s="161"/>
    </row>
    <row r="47" spans="16:17" x14ac:dyDescent="0.2">
      <c r="P47" s="160"/>
      <c r="Q47" s="161"/>
    </row>
    <row r="48" spans="16:17" x14ac:dyDescent="0.2">
      <c r="P48" s="160"/>
      <c r="Q48" s="161"/>
    </row>
    <row r="49" spans="16:17" x14ac:dyDescent="0.2">
      <c r="P49" s="160"/>
      <c r="Q49" s="161"/>
    </row>
    <row r="50" spans="16:17" x14ac:dyDescent="0.2">
      <c r="P50" s="160"/>
      <c r="Q50" s="161"/>
    </row>
    <row r="51" spans="16:17" x14ac:dyDescent="0.2">
      <c r="P51" s="160"/>
      <c r="Q51" s="161"/>
    </row>
    <row r="52" spans="16:17" x14ac:dyDescent="0.2">
      <c r="P52" s="160"/>
      <c r="Q52" s="161"/>
    </row>
    <row r="53" spans="16:17" x14ac:dyDescent="0.2">
      <c r="P53" s="160"/>
      <c r="Q53" s="161"/>
    </row>
    <row r="54" spans="16:17" x14ac:dyDescent="0.2">
      <c r="P54" s="160"/>
      <c r="Q54" s="161"/>
    </row>
    <row r="55" spans="16:17" x14ac:dyDescent="0.2">
      <c r="P55" s="160"/>
      <c r="Q55" s="161"/>
    </row>
    <row r="56" spans="16:17" x14ac:dyDescent="0.2">
      <c r="P56" s="160"/>
      <c r="Q56" s="161"/>
    </row>
    <row r="57" spans="16:17" x14ac:dyDescent="0.2">
      <c r="P57" s="160"/>
      <c r="Q57" s="161"/>
    </row>
    <row r="58" spans="16:17" x14ac:dyDescent="0.2">
      <c r="P58" s="159"/>
      <c r="Q58" s="159"/>
    </row>
  </sheetData>
  <phoneticPr fontId="2" type="noConversion"/>
  <conditionalFormatting sqref="Q6">
    <cfRule type="cellIs" dxfId="16" priority="6" stopIfTrue="1" operator="greaterThan">
      <formula>1</formula>
    </cfRule>
  </conditionalFormatting>
  <conditionalFormatting sqref="Q7:Q10">
    <cfRule type="cellIs" dxfId="15" priority="5" stopIfTrue="1" operator="greaterThan">
      <formula>1</formula>
    </cfRule>
  </conditionalFormatting>
  <conditionalFormatting sqref="Q11">
    <cfRule type="cellIs" dxfId="14" priority="2" stopIfTrue="1" operator="greaterThan">
      <formula>1</formula>
    </cfRule>
  </conditionalFormatting>
  <hyperlinks>
    <hyperlink ref="K1" location="'Laboratory Scope'!A1" display="Back to Lab Scope" xr:uid="{00000000-0004-0000-10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65"/>
  <sheetViews>
    <sheetView topLeftCell="A5" workbookViewId="0">
      <selection activeCell="K1" sqref="K1"/>
    </sheetView>
  </sheetViews>
  <sheetFormatPr defaultColWidth="9.140625" defaultRowHeight="12" x14ac:dyDescent="0.2"/>
  <cols>
    <col min="1" max="1" width="8.85546875" style="1" customWidth="1"/>
    <col min="2" max="2" width="6.85546875" style="3" customWidth="1"/>
    <col min="3" max="9" width="8.42578125" style="1" customWidth="1"/>
    <col min="10" max="11" width="7.42578125" style="1" customWidth="1"/>
    <col min="12" max="12" width="6.5703125" style="1" customWidth="1"/>
    <col min="13" max="13" width="8.140625" style="1" customWidth="1"/>
    <col min="14" max="14" width="5.85546875" style="1" bestFit="1" customWidth="1"/>
    <col min="15" max="15" width="9" style="1" bestFit="1" customWidth="1"/>
    <col min="16" max="16" width="9.7109375" style="1" bestFit="1" customWidth="1"/>
    <col min="17" max="17" width="8.7109375" style="1" customWidth="1"/>
    <col min="18" max="18" width="25.8554687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349"/>
      <c r="N1" s="6"/>
      <c r="O1" s="6"/>
      <c r="P1" s="136"/>
      <c r="Q1" s="136"/>
      <c r="R1" s="9"/>
    </row>
    <row r="2" spans="1:18" ht="12.75" x14ac:dyDescent="0.2">
      <c r="A2" s="10" t="s">
        <v>1</v>
      </c>
      <c r="B2" s="11"/>
      <c r="C2" s="12"/>
      <c r="D2" s="13"/>
      <c r="E2" s="12"/>
      <c r="F2" s="12"/>
      <c r="G2" s="12"/>
      <c r="H2" s="13"/>
      <c r="I2" s="12"/>
      <c r="J2" s="14"/>
      <c r="K2" s="14"/>
      <c r="L2" s="12"/>
      <c r="M2" s="12"/>
      <c r="N2" s="12"/>
      <c r="O2" s="12"/>
      <c r="P2" s="137"/>
      <c r="Q2" s="137"/>
      <c r="R2" s="15"/>
    </row>
    <row r="3" spans="1:18" x14ac:dyDescent="0.2">
      <c r="A3" s="16"/>
      <c r="B3" s="17"/>
      <c r="C3" s="12"/>
      <c r="D3" s="18" t="s">
        <v>23</v>
      </c>
      <c r="E3" s="12"/>
      <c r="F3" s="12"/>
      <c r="G3" s="12"/>
      <c r="H3" s="12"/>
      <c r="I3" s="12"/>
      <c r="J3" s="12"/>
      <c r="K3" s="12"/>
      <c r="L3" s="12"/>
      <c r="M3" s="12"/>
      <c r="N3" s="12"/>
      <c r="O3" s="142" t="s">
        <v>265</v>
      </c>
      <c r="P3" s="191" t="s">
        <v>278</v>
      </c>
      <c r="Q3" s="137"/>
      <c r="R3" s="15"/>
    </row>
    <row r="4" spans="1:18" x14ac:dyDescent="0.2">
      <c r="A4" s="16"/>
      <c r="B4" s="17"/>
      <c r="C4" s="12"/>
      <c r="D4" s="13"/>
      <c r="E4" s="13"/>
      <c r="F4" s="13"/>
      <c r="G4" s="13"/>
      <c r="H4" s="13"/>
      <c r="I4" s="13"/>
      <c r="J4" s="12"/>
      <c r="K4" s="12"/>
      <c r="L4" s="12"/>
      <c r="M4" s="12"/>
      <c r="N4" s="12"/>
      <c r="O4" s="12"/>
      <c r="P4" s="137"/>
      <c r="Q4" s="137"/>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28</v>
      </c>
      <c r="P5" s="138" t="s">
        <v>263</v>
      </c>
      <c r="Q5" s="146" t="s">
        <v>264</v>
      </c>
      <c r="R5" s="22" t="s">
        <v>11</v>
      </c>
    </row>
    <row r="6" spans="1:18" ht="12.75" thickTop="1" x14ac:dyDescent="0.2">
      <c r="A6" s="37">
        <v>90</v>
      </c>
      <c r="B6" s="36" t="s">
        <v>108</v>
      </c>
      <c r="C6" s="13"/>
      <c r="D6" s="13"/>
      <c r="E6" s="13"/>
      <c r="F6" s="13"/>
      <c r="G6" s="13"/>
      <c r="H6" s="13"/>
      <c r="I6" s="13"/>
      <c r="J6" s="12">
        <f t="shared" ref="J6:J19" si="0">SQRT(SUMSQ(C6:I6))</f>
        <v>0</v>
      </c>
      <c r="K6" s="205"/>
      <c r="L6" s="17" t="str">
        <f t="shared" ref="L6" si="1">IF(K6="","TBD",IF(K6&gt;0,ROUND(TINV(0.0455,K6),2),"TBD"))</f>
        <v>TBD</v>
      </c>
      <c r="M6" s="17" t="str">
        <f t="shared" ref="M6" si="2">IF(L6="TBD","TBD",IF(K6&lt;&gt;0,FIXED((J6*L6),2-1-INT(LOG10(ABS(J6*L6)))),"TBD"))</f>
        <v>TBD</v>
      </c>
      <c r="N6" s="13"/>
      <c r="O6" s="13"/>
      <c r="P6" s="139"/>
      <c r="Q6" s="147" t="str">
        <f>IF(K6=0,"---",IF(P6=0,"---",M6/(P6/3)))</f>
        <v>---</v>
      </c>
      <c r="R6" s="27" t="s">
        <v>105</v>
      </c>
    </row>
    <row r="7" spans="1:18" x14ac:dyDescent="0.2">
      <c r="A7" s="37">
        <v>80</v>
      </c>
      <c r="B7" s="36" t="s">
        <v>108</v>
      </c>
      <c r="C7" s="13"/>
      <c r="D7" s="13"/>
      <c r="E7" s="13"/>
      <c r="F7" s="13"/>
      <c r="G7" s="13"/>
      <c r="H7" s="13"/>
      <c r="I7" s="13"/>
      <c r="J7" s="12">
        <f t="shared" si="0"/>
        <v>0</v>
      </c>
      <c r="K7" s="205"/>
      <c r="L7" s="17" t="str">
        <f t="shared" ref="L7:L19" si="3">IF(K7="","TBD",IF(K7&gt;0,ROUND(TINV(0.0455,K7),2),"TBD"))</f>
        <v>TBD</v>
      </c>
      <c r="M7" s="17" t="str">
        <f t="shared" ref="M7:M19" si="4">IF(L7="TBD","TBD",IF(K7&lt;&gt;0,FIXED((J7*L7),2-1-INT(LOG10(ABS(J7*L7)))),"TBD"))</f>
        <v>TBD</v>
      </c>
      <c r="N7" s="13"/>
      <c r="O7" s="13"/>
      <c r="P7" s="139"/>
      <c r="Q7" s="147" t="str">
        <f t="shared" ref="Q7:Q19" si="5">IF(K7=0,"---",IF(P7=0,"---",M7/(P7/3)))</f>
        <v>---</v>
      </c>
      <c r="R7" s="27"/>
    </row>
    <row r="8" spans="1:18" x14ac:dyDescent="0.2">
      <c r="A8" s="37">
        <v>70</v>
      </c>
      <c r="B8" s="36" t="s">
        <v>108</v>
      </c>
      <c r="C8" s="13"/>
      <c r="D8" s="13"/>
      <c r="E8" s="13"/>
      <c r="F8" s="13"/>
      <c r="G8" s="13"/>
      <c r="H8" s="13"/>
      <c r="I8" s="13"/>
      <c r="J8" s="12">
        <f t="shared" si="0"/>
        <v>0</v>
      </c>
      <c r="K8" s="205"/>
      <c r="L8" s="17" t="str">
        <f t="shared" si="3"/>
        <v>TBD</v>
      </c>
      <c r="M8" s="17" t="str">
        <f t="shared" si="4"/>
        <v>TBD</v>
      </c>
      <c r="N8" s="13"/>
      <c r="O8" s="13"/>
      <c r="P8" s="139"/>
      <c r="Q8" s="147" t="str">
        <f t="shared" si="5"/>
        <v>---</v>
      </c>
      <c r="R8" s="27"/>
    </row>
    <row r="9" spans="1:18" x14ac:dyDescent="0.2">
      <c r="A9" s="37">
        <v>60</v>
      </c>
      <c r="B9" s="36" t="s">
        <v>108</v>
      </c>
      <c r="C9" s="13"/>
      <c r="D9" s="13"/>
      <c r="E9" s="13"/>
      <c r="F9" s="13"/>
      <c r="G9" s="13"/>
      <c r="H9" s="13"/>
      <c r="I9" s="13"/>
      <c r="J9" s="12">
        <f t="shared" si="0"/>
        <v>0</v>
      </c>
      <c r="K9" s="205"/>
      <c r="L9" s="17" t="str">
        <f t="shared" si="3"/>
        <v>TBD</v>
      </c>
      <c r="M9" s="17" t="str">
        <f t="shared" si="4"/>
        <v>TBD</v>
      </c>
      <c r="N9" s="13"/>
      <c r="O9" s="13"/>
      <c r="P9" s="139"/>
      <c r="Q9" s="147" t="str">
        <f t="shared" si="5"/>
        <v>---</v>
      </c>
      <c r="R9" s="27"/>
    </row>
    <row r="10" spans="1:18" x14ac:dyDescent="0.2">
      <c r="A10" s="37">
        <v>50</v>
      </c>
      <c r="B10" s="36" t="s">
        <v>108</v>
      </c>
      <c r="C10" s="13"/>
      <c r="D10" s="13"/>
      <c r="E10" s="13"/>
      <c r="F10" s="13"/>
      <c r="G10" s="13"/>
      <c r="H10" s="13"/>
      <c r="I10" s="13"/>
      <c r="J10" s="12">
        <f t="shared" si="0"/>
        <v>0</v>
      </c>
      <c r="K10" s="205"/>
      <c r="L10" s="17" t="str">
        <f t="shared" si="3"/>
        <v>TBD</v>
      </c>
      <c r="M10" s="17" t="str">
        <f t="shared" si="4"/>
        <v>TBD</v>
      </c>
      <c r="N10" s="13"/>
      <c r="O10" s="13"/>
      <c r="P10" s="139"/>
      <c r="Q10" s="147" t="str">
        <f t="shared" si="5"/>
        <v>---</v>
      </c>
      <c r="R10" s="27"/>
    </row>
    <row r="11" spans="1:18" x14ac:dyDescent="0.2">
      <c r="A11" s="37">
        <v>40</v>
      </c>
      <c r="B11" s="36" t="s">
        <v>108</v>
      </c>
      <c r="C11" s="13"/>
      <c r="D11" s="13"/>
      <c r="E11" s="13"/>
      <c r="F11" s="13"/>
      <c r="G11" s="13"/>
      <c r="H11" s="13"/>
      <c r="I11" s="13"/>
      <c r="J11" s="12">
        <f t="shared" si="0"/>
        <v>0</v>
      </c>
      <c r="K11" s="205"/>
      <c r="L11" s="17" t="str">
        <f t="shared" si="3"/>
        <v>TBD</v>
      </c>
      <c r="M11" s="17" t="str">
        <f t="shared" si="4"/>
        <v>TBD</v>
      </c>
      <c r="N11" s="13"/>
      <c r="O11" s="13"/>
      <c r="P11" s="139"/>
      <c r="Q11" s="147" t="str">
        <f t="shared" si="5"/>
        <v>---</v>
      </c>
      <c r="R11" s="27"/>
    </row>
    <row r="12" spans="1:18" x14ac:dyDescent="0.2">
      <c r="A12" s="37">
        <v>30</v>
      </c>
      <c r="B12" s="36" t="s">
        <v>108</v>
      </c>
      <c r="C12" s="13"/>
      <c r="D12" s="13"/>
      <c r="E12" s="13"/>
      <c r="F12" s="13"/>
      <c r="G12" s="13"/>
      <c r="H12" s="13"/>
      <c r="I12" s="13"/>
      <c r="J12" s="12">
        <f t="shared" si="0"/>
        <v>0</v>
      </c>
      <c r="K12" s="205"/>
      <c r="L12" s="17" t="str">
        <f t="shared" si="3"/>
        <v>TBD</v>
      </c>
      <c r="M12" s="17" t="str">
        <f t="shared" si="4"/>
        <v>TBD</v>
      </c>
      <c r="N12" s="13"/>
      <c r="O12" s="13"/>
      <c r="P12" s="139"/>
      <c r="Q12" s="147" t="str">
        <f t="shared" si="5"/>
        <v>---</v>
      </c>
      <c r="R12" s="27"/>
    </row>
    <row r="13" spans="1:18" x14ac:dyDescent="0.2">
      <c r="A13" s="37">
        <v>20</v>
      </c>
      <c r="B13" s="36" t="s">
        <v>108</v>
      </c>
      <c r="C13" s="13"/>
      <c r="D13" s="13"/>
      <c r="E13" s="13"/>
      <c r="F13" s="13"/>
      <c r="G13" s="13"/>
      <c r="H13" s="13"/>
      <c r="I13" s="13"/>
      <c r="J13" s="12">
        <f t="shared" si="0"/>
        <v>0</v>
      </c>
      <c r="K13" s="205"/>
      <c r="L13" s="17" t="str">
        <f t="shared" si="3"/>
        <v>TBD</v>
      </c>
      <c r="M13" s="17" t="str">
        <f t="shared" si="4"/>
        <v>TBD</v>
      </c>
      <c r="N13" s="13"/>
      <c r="O13" s="13"/>
      <c r="P13" s="139"/>
      <c r="Q13" s="147" t="str">
        <f t="shared" si="5"/>
        <v>---</v>
      </c>
      <c r="R13" s="27"/>
    </row>
    <row r="14" spans="1:18" x14ac:dyDescent="0.2">
      <c r="A14" s="37">
        <v>10</v>
      </c>
      <c r="B14" s="36" t="s">
        <v>108</v>
      </c>
      <c r="C14" s="13"/>
      <c r="D14" s="13"/>
      <c r="E14" s="13"/>
      <c r="F14" s="13"/>
      <c r="G14" s="13"/>
      <c r="H14" s="13"/>
      <c r="I14" s="13"/>
      <c r="J14" s="12">
        <f t="shared" si="0"/>
        <v>0</v>
      </c>
      <c r="K14" s="205"/>
      <c r="L14" s="17" t="str">
        <f t="shared" si="3"/>
        <v>TBD</v>
      </c>
      <c r="M14" s="17" t="str">
        <f t="shared" si="4"/>
        <v>TBD</v>
      </c>
      <c r="N14" s="13"/>
      <c r="O14" s="13"/>
      <c r="P14" s="139"/>
      <c r="Q14" s="147" t="str">
        <f t="shared" si="5"/>
        <v>---</v>
      </c>
      <c r="R14" s="27"/>
    </row>
    <row r="15" spans="1:18" x14ac:dyDescent="0.2">
      <c r="A15" s="16">
        <v>5</v>
      </c>
      <c r="B15" s="36" t="s">
        <v>108</v>
      </c>
      <c r="C15" s="13"/>
      <c r="D15" s="13"/>
      <c r="E15" s="13"/>
      <c r="F15" s="13"/>
      <c r="G15" s="13"/>
      <c r="H15" s="13"/>
      <c r="I15" s="13"/>
      <c r="J15" s="12">
        <f t="shared" si="0"/>
        <v>0</v>
      </c>
      <c r="K15" s="205"/>
      <c r="L15" s="17" t="str">
        <f t="shared" si="3"/>
        <v>TBD</v>
      </c>
      <c r="M15" s="17" t="str">
        <f t="shared" si="4"/>
        <v>TBD</v>
      </c>
      <c r="N15" s="13"/>
      <c r="O15" s="13"/>
      <c r="P15" s="139"/>
      <c r="Q15" s="147" t="str">
        <f t="shared" si="5"/>
        <v>---</v>
      </c>
      <c r="R15" s="27"/>
    </row>
    <row r="16" spans="1:18" x14ac:dyDescent="0.2">
      <c r="A16" s="16">
        <v>4</v>
      </c>
      <c r="B16" s="36" t="s">
        <v>108</v>
      </c>
      <c r="C16" s="13"/>
      <c r="D16" s="13"/>
      <c r="E16" s="13"/>
      <c r="F16" s="13"/>
      <c r="G16" s="13"/>
      <c r="H16" s="13"/>
      <c r="I16" s="13"/>
      <c r="J16" s="12">
        <f t="shared" si="0"/>
        <v>0</v>
      </c>
      <c r="K16" s="205"/>
      <c r="L16" s="17" t="str">
        <f t="shared" si="3"/>
        <v>TBD</v>
      </c>
      <c r="M16" s="17" t="str">
        <f t="shared" si="4"/>
        <v>TBD</v>
      </c>
      <c r="N16" s="13"/>
      <c r="O16" s="13"/>
      <c r="P16" s="139"/>
      <c r="Q16" s="147" t="str">
        <f t="shared" si="5"/>
        <v>---</v>
      </c>
      <c r="R16" s="27"/>
    </row>
    <row r="17" spans="1:18" x14ac:dyDescent="0.2">
      <c r="A17" s="16">
        <v>3</v>
      </c>
      <c r="B17" s="36" t="s">
        <v>108</v>
      </c>
      <c r="C17" s="13"/>
      <c r="D17" s="13"/>
      <c r="E17" s="13"/>
      <c r="F17" s="13"/>
      <c r="G17" s="13"/>
      <c r="H17" s="13"/>
      <c r="I17" s="13"/>
      <c r="J17" s="12">
        <f t="shared" si="0"/>
        <v>0</v>
      </c>
      <c r="K17" s="205"/>
      <c r="L17" s="17" t="str">
        <f t="shared" si="3"/>
        <v>TBD</v>
      </c>
      <c r="M17" s="17" t="str">
        <f t="shared" si="4"/>
        <v>TBD</v>
      </c>
      <c r="N17" s="13"/>
      <c r="O17" s="13"/>
      <c r="P17" s="13"/>
      <c r="Q17" s="147" t="str">
        <f t="shared" si="5"/>
        <v>---</v>
      </c>
      <c r="R17" s="27"/>
    </row>
    <row r="18" spans="1:18" x14ac:dyDescent="0.2">
      <c r="A18" s="16">
        <v>2</v>
      </c>
      <c r="B18" s="36" t="s">
        <v>108</v>
      </c>
      <c r="C18" s="13"/>
      <c r="D18" s="13"/>
      <c r="E18" s="13"/>
      <c r="F18" s="13"/>
      <c r="G18" s="13"/>
      <c r="H18" s="13"/>
      <c r="I18" s="13"/>
      <c r="J18" s="12">
        <f t="shared" si="0"/>
        <v>0</v>
      </c>
      <c r="K18" s="205"/>
      <c r="L18" s="17" t="str">
        <f t="shared" si="3"/>
        <v>TBD</v>
      </c>
      <c r="M18" s="17" t="str">
        <f t="shared" si="4"/>
        <v>TBD</v>
      </c>
      <c r="N18" s="13"/>
      <c r="O18" s="13"/>
      <c r="P18" s="139"/>
      <c r="Q18" s="147" t="str">
        <f t="shared" si="5"/>
        <v>---</v>
      </c>
      <c r="R18" s="27"/>
    </row>
    <row r="19" spans="1:18" x14ac:dyDescent="0.2">
      <c r="A19" s="16">
        <v>1</v>
      </c>
      <c r="B19" s="36" t="s">
        <v>108</v>
      </c>
      <c r="C19" s="13"/>
      <c r="D19" s="13"/>
      <c r="E19" s="13"/>
      <c r="F19" s="13"/>
      <c r="G19" s="13"/>
      <c r="H19" s="13"/>
      <c r="I19" s="13"/>
      <c r="J19" s="12">
        <f t="shared" si="0"/>
        <v>0</v>
      </c>
      <c r="K19" s="205"/>
      <c r="L19" s="17" t="str">
        <f t="shared" si="3"/>
        <v>TBD</v>
      </c>
      <c r="M19" s="17" t="str">
        <f t="shared" si="4"/>
        <v>TBD</v>
      </c>
      <c r="N19" s="13"/>
      <c r="O19" s="13"/>
      <c r="P19" s="139"/>
      <c r="Q19" s="147" t="str">
        <f t="shared" si="5"/>
        <v>---</v>
      </c>
      <c r="R19" s="27"/>
    </row>
    <row r="20" spans="1:18" x14ac:dyDescent="0.2">
      <c r="A20" s="16"/>
      <c r="B20" s="17"/>
      <c r="C20" s="12"/>
      <c r="D20" s="12"/>
      <c r="E20" s="12"/>
      <c r="F20" s="12"/>
      <c r="G20" s="12"/>
      <c r="H20" s="12"/>
      <c r="I20" s="12"/>
      <c r="J20" s="12"/>
      <c r="K20" s="12"/>
      <c r="L20" s="12"/>
      <c r="M20" s="12"/>
      <c r="N20" s="12"/>
      <c r="O20" s="12"/>
      <c r="P20" s="12"/>
      <c r="Q20" s="147"/>
      <c r="R20" s="15"/>
    </row>
    <row r="21" spans="1:18" x14ac:dyDescent="0.2">
      <c r="A21" s="16">
        <v>90</v>
      </c>
      <c r="B21" s="17" t="s">
        <v>109</v>
      </c>
      <c r="C21" s="13"/>
      <c r="D21" s="13"/>
      <c r="E21" s="13"/>
      <c r="F21" s="13"/>
      <c r="G21" s="13"/>
      <c r="H21" s="13"/>
      <c r="I21" s="13"/>
      <c r="J21" s="12">
        <f t="shared" ref="J21:J29" si="6">SQRT(SUMSQ(C21:I21))</f>
        <v>0</v>
      </c>
      <c r="K21" s="205"/>
      <c r="L21" s="17" t="str">
        <f t="shared" ref="L21:L29" si="7">IF(K21="","TBD",IF(K21&gt;0,ROUND(TINV(0.0455,K21),2),"TBD"))</f>
        <v>TBD</v>
      </c>
      <c r="M21" s="17" t="str">
        <f t="shared" ref="M21:M29" si="8">IF(L21="TBD","TBD",IF(K21&lt;&gt;0,FIXED((J21*L21),2-1-INT(LOG10(ABS(J21*L21)))),"TBD"))</f>
        <v>TBD</v>
      </c>
      <c r="N21" s="13"/>
      <c r="O21" s="13"/>
      <c r="P21" s="139"/>
      <c r="Q21" s="147" t="str">
        <f t="shared" ref="Q21:Q29" si="9">IF(K21=0,"---",IF(P21=0,"---",M21/(P21/3)))</f>
        <v>---</v>
      </c>
      <c r="R21" s="27" t="s">
        <v>104</v>
      </c>
    </row>
    <row r="22" spans="1:18" x14ac:dyDescent="0.2">
      <c r="A22" s="16">
        <v>80</v>
      </c>
      <c r="B22" s="17" t="s">
        <v>109</v>
      </c>
      <c r="C22" s="13"/>
      <c r="D22" s="13"/>
      <c r="E22" s="13"/>
      <c r="F22" s="13"/>
      <c r="G22" s="13"/>
      <c r="H22" s="13"/>
      <c r="I22" s="13"/>
      <c r="J22" s="12">
        <f t="shared" si="6"/>
        <v>0</v>
      </c>
      <c r="K22" s="205"/>
      <c r="L22" s="17" t="str">
        <f t="shared" si="7"/>
        <v>TBD</v>
      </c>
      <c r="M22" s="17" t="str">
        <f t="shared" si="8"/>
        <v>TBD</v>
      </c>
      <c r="N22" s="13"/>
      <c r="O22" s="13"/>
      <c r="P22" s="139"/>
      <c r="Q22" s="147" t="str">
        <f t="shared" si="9"/>
        <v>---</v>
      </c>
      <c r="R22" s="27"/>
    </row>
    <row r="23" spans="1:18" x14ac:dyDescent="0.2">
      <c r="A23" s="16">
        <v>70</v>
      </c>
      <c r="B23" s="17" t="s">
        <v>109</v>
      </c>
      <c r="C23" s="13"/>
      <c r="D23" s="13"/>
      <c r="E23" s="13"/>
      <c r="F23" s="13"/>
      <c r="G23" s="13"/>
      <c r="H23" s="13"/>
      <c r="I23" s="13"/>
      <c r="J23" s="12">
        <f t="shared" si="6"/>
        <v>0</v>
      </c>
      <c r="K23" s="205"/>
      <c r="L23" s="17" t="str">
        <f t="shared" si="7"/>
        <v>TBD</v>
      </c>
      <c r="M23" s="17" t="str">
        <f t="shared" si="8"/>
        <v>TBD</v>
      </c>
      <c r="N23" s="13"/>
      <c r="O23" s="13"/>
      <c r="P23" s="139"/>
      <c r="Q23" s="147" t="str">
        <f t="shared" si="9"/>
        <v>---</v>
      </c>
      <c r="R23" s="27"/>
    </row>
    <row r="24" spans="1:18" x14ac:dyDescent="0.2">
      <c r="A24" s="16">
        <v>60</v>
      </c>
      <c r="B24" s="17" t="s">
        <v>109</v>
      </c>
      <c r="C24" s="13"/>
      <c r="D24" s="13"/>
      <c r="E24" s="13"/>
      <c r="F24" s="13"/>
      <c r="G24" s="13"/>
      <c r="H24" s="13"/>
      <c r="I24" s="13"/>
      <c r="J24" s="12">
        <f t="shared" si="6"/>
        <v>0</v>
      </c>
      <c r="K24" s="205"/>
      <c r="L24" s="17" t="str">
        <f t="shared" si="7"/>
        <v>TBD</v>
      </c>
      <c r="M24" s="17" t="str">
        <f t="shared" si="8"/>
        <v>TBD</v>
      </c>
      <c r="N24" s="13"/>
      <c r="O24" s="13"/>
      <c r="P24" s="139"/>
      <c r="Q24" s="147" t="str">
        <f t="shared" si="9"/>
        <v>---</v>
      </c>
      <c r="R24" s="27"/>
    </row>
    <row r="25" spans="1:18" x14ac:dyDescent="0.2">
      <c r="A25" s="16">
        <v>50</v>
      </c>
      <c r="B25" s="17" t="s">
        <v>109</v>
      </c>
      <c r="C25" s="13"/>
      <c r="D25" s="13"/>
      <c r="E25" s="13"/>
      <c r="F25" s="13"/>
      <c r="G25" s="13"/>
      <c r="H25" s="13"/>
      <c r="I25" s="13"/>
      <c r="J25" s="12">
        <f t="shared" si="6"/>
        <v>0</v>
      </c>
      <c r="K25" s="205"/>
      <c r="L25" s="17" t="str">
        <f t="shared" si="7"/>
        <v>TBD</v>
      </c>
      <c r="M25" s="17" t="str">
        <f t="shared" si="8"/>
        <v>TBD</v>
      </c>
      <c r="N25" s="13"/>
      <c r="O25" s="13"/>
      <c r="P25" s="139"/>
      <c r="Q25" s="147" t="str">
        <f t="shared" si="9"/>
        <v>---</v>
      </c>
      <c r="R25" s="27"/>
    </row>
    <row r="26" spans="1:18" x14ac:dyDescent="0.2">
      <c r="A26" s="16">
        <v>40</v>
      </c>
      <c r="B26" s="17" t="s">
        <v>109</v>
      </c>
      <c r="C26" s="13"/>
      <c r="D26" s="13"/>
      <c r="E26" s="13"/>
      <c r="F26" s="13"/>
      <c r="G26" s="13"/>
      <c r="H26" s="13"/>
      <c r="I26" s="13"/>
      <c r="J26" s="12">
        <f t="shared" si="6"/>
        <v>0</v>
      </c>
      <c r="K26" s="205"/>
      <c r="L26" s="17" t="str">
        <f t="shared" si="7"/>
        <v>TBD</v>
      </c>
      <c r="M26" s="17" t="str">
        <f t="shared" si="8"/>
        <v>TBD</v>
      </c>
      <c r="N26" s="13"/>
      <c r="O26" s="13"/>
      <c r="P26" s="139"/>
      <c r="Q26" s="147" t="str">
        <f t="shared" si="9"/>
        <v>---</v>
      </c>
      <c r="R26" s="27"/>
    </row>
    <row r="27" spans="1:18" x14ac:dyDescent="0.2">
      <c r="A27" s="16">
        <v>30</v>
      </c>
      <c r="B27" s="17" t="s">
        <v>109</v>
      </c>
      <c r="C27" s="13"/>
      <c r="D27" s="13"/>
      <c r="E27" s="13"/>
      <c r="F27" s="13"/>
      <c r="G27" s="13"/>
      <c r="H27" s="13"/>
      <c r="I27" s="13"/>
      <c r="J27" s="12">
        <f t="shared" si="6"/>
        <v>0</v>
      </c>
      <c r="K27" s="205"/>
      <c r="L27" s="17" t="str">
        <f t="shared" si="7"/>
        <v>TBD</v>
      </c>
      <c r="M27" s="17" t="str">
        <f t="shared" si="8"/>
        <v>TBD</v>
      </c>
      <c r="N27" s="13"/>
      <c r="O27" s="13"/>
      <c r="P27" s="139"/>
      <c r="Q27" s="147" t="str">
        <f t="shared" si="9"/>
        <v>---</v>
      </c>
      <c r="R27" s="27"/>
    </row>
    <row r="28" spans="1:18" x14ac:dyDescent="0.2">
      <c r="A28" s="16">
        <v>20</v>
      </c>
      <c r="B28" s="17" t="s">
        <v>109</v>
      </c>
      <c r="C28" s="13"/>
      <c r="D28" s="13"/>
      <c r="E28" s="13"/>
      <c r="F28" s="13"/>
      <c r="G28" s="13"/>
      <c r="H28" s="13"/>
      <c r="I28" s="13"/>
      <c r="J28" s="12">
        <f t="shared" si="6"/>
        <v>0</v>
      </c>
      <c r="K28" s="205"/>
      <c r="L28" s="17" t="str">
        <f t="shared" si="7"/>
        <v>TBD</v>
      </c>
      <c r="M28" s="17" t="str">
        <f t="shared" si="8"/>
        <v>TBD</v>
      </c>
      <c r="N28" s="13"/>
      <c r="O28" s="13"/>
      <c r="P28" s="139"/>
      <c r="Q28" s="147" t="str">
        <f t="shared" si="9"/>
        <v>---</v>
      </c>
      <c r="R28" s="27"/>
    </row>
    <row r="29" spans="1:18" x14ac:dyDescent="0.2">
      <c r="A29" s="16">
        <v>10</v>
      </c>
      <c r="B29" s="17" t="s">
        <v>109</v>
      </c>
      <c r="C29" s="13"/>
      <c r="D29" s="13"/>
      <c r="E29" s="13"/>
      <c r="F29" s="13"/>
      <c r="G29" s="13"/>
      <c r="H29" s="13"/>
      <c r="I29" s="13"/>
      <c r="J29" s="12">
        <f t="shared" si="6"/>
        <v>0</v>
      </c>
      <c r="K29" s="205"/>
      <c r="L29" s="17" t="str">
        <f t="shared" si="7"/>
        <v>TBD</v>
      </c>
      <c r="M29" s="17" t="str">
        <f t="shared" si="8"/>
        <v>TBD</v>
      </c>
      <c r="N29" s="13"/>
      <c r="O29" s="13"/>
      <c r="P29" s="139"/>
      <c r="Q29" s="147" t="str">
        <f t="shared" si="9"/>
        <v>---</v>
      </c>
      <c r="R29" s="27"/>
    </row>
    <row r="30" spans="1:18" ht="12.75" thickBot="1" x14ac:dyDescent="0.25">
      <c r="A30" s="35"/>
      <c r="B30" s="226"/>
      <c r="C30" s="38"/>
      <c r="D30" s="38"/>
      <c r="E30" s="38"/>
      <c r="F30" s="38"/>
      <c r="G30" s="38"/>
      <c r="H30" s="38"/>
      <c r="I30" s="38"/>
      <c r="J30" s="39"/>
      <c r="K30" s="39"/>
      <c r="L30" s="39"/>
      <c r="M30" s="39"/>
      <c r="N30" s="38"/>
      <c r="O30" s="38"/>
      <c r="P30" s="38"/>
      <c r="Q30" s="190"/>
      <c r="R30" s="40"/>
    </row>
    <row r="31" spans="1:18" ht="12.75" thickTop="1" x14ac:dyDescent="0.2">
      <c r="O31" s="159"/>
      <c r="P31" s="160"/>
      <c r="Q31" s="161"/>
      <c r="R31" s="162"/>
    </row>
    <row r="32" spans="1:18" x14ac:dyDescent="0.2">
      <c r="O32" s="159"/>
      <c r="P32" s="160"/>
      <c r="Q32" s="161"/>
      <c r="R32" s="162"/>
    </row>
    <row r="33" spans="15:18" x14ac:dyDescent="0.2">
      <c r="O33" s="159"/>
      <c r="P33" s="160"/>
      <c r="Q33" s="161"/>
      <c r="R33" s="162"/>
    </row>
    <row r="34" spans="15:18" x14ac:dyDescent="0.2">
      <c r="O34" s="159"/>
      <c r="P34" s="160"/>
      <c r="Q34" s="161"/>
      <c r="R34" s="162"/>
    </row>
    <row r="35" spans="15:18" x14ac:dyDescent="0.2">
      <c r="O35" s="159"/>
      <c r="P35" s="160"/>
      <c r="Q35" s="161"/>
      <c r="R35" s="162"/>
    </row>
    <row r="36" spans="15:18" x14ac:dyDescent="0.2">
      <c r="O36" s="159"/>
      <c r="P36" s="160"/>
      <c r="Q36" s="161"/>
      <c r="R36" s="162"/>
    </row>
    <row r="37" spans="15:18" x14ac:dyDescent="0.2">
      <c r="O37" s="159"/>
      <c r="P37" s="160"/>
      <c r="Q37" s="161"/>
      <c r="R37" s="162"/>
    </row>
    <row r="38" spans="15:18" x14ac:dyDescent="0.2">
      <c r="O38" s="159"/>
      <c r="P38" s="160"/>
      <c r="Q38" s="161"/>
      <c r="R38" s="162"/>
    </row>
    <row r="39" spans="15:18" x14ac:dyDescent="0.2">
      <c r="O39" s="159"/>
      <c r="P39" s="160"/>
      <c r="Q39" s="161"/>
      <c r="R39" s="162"/>
    </row>
    <row r="40" spans="15:18" x14ac:dyDescent="0.2">
      <c r="P40" s="160"/>
      <c r="Q40" s="161"/>
    </row>
    <row r="41" spans="15:18" x14ac:dyDescent="0.2">
      <c r="P41" s="160"/>
      <c r="Q41" s="161"/>
    </row>
    <row r="42" spans="15:18" x14ac:dyDescent="0.2">
      <c r="P42" s="160"/>
      <c r="Q42" s="161"/>
    </row>
    <row r="43" spans="15:18" x14ac:dyDescent="0.2">
      <c r="P43" s="160"/>
      <c r="Q43" s="161"/>
    </row>
    <row r="44" spans="15:18" x14ac:dyDescent="0.2">
      <c r="P44" s="160"/>
      <c r="Q44" s="161"/>
    </row>
    <row r="45" spans="15:18" x14ac:dyDescent="0.2">
      <c r="P45" s="160"/>
      <c r="Q45" s="161"/>
    </row>
    <row r="46" spans="15:18" x14ac:dyDescent="0.2">
      <c r="P46" s="160"/>
      <c r="Q46" s="161"/>
    </row>
    <row r="47" spans="15:18" x14ac:dyDescent="0.2">
      <c r="P47" s="159"/>
      <c r="Q47" s="159"/>
    </row>
    <row r="48" spans="15:18" x14ac:dyDescent="0.2">
      <c r="P48" s="160"/>
      <c r="Q48" s="161"/>
    </row>
    <row r="49" spans="16:17" x14ac:dyDescent="0.2">
      <c r="P49" s="160"/>
      <c r="Q49" s="161"/>
    </row>
    <row r="50" spans="16:17" x14ac:dyDescent="0.2">
      <c r="P50" s="160"/>
      <c r="Q50" s="161"/>
    </row>
    <row r="51" spans="16:17" x14ac:dyDescent="0.2">
      <c r="P51" s="160"/>
      <c r="Q51" s="161"/>
    </row>
    <row r="52" spans="16:17" x14ac:dyDescent="0.2">
      <c r="P52" s="160"/>
      <c r="Q52" s="161"/>
    </row>
    <row r="53" spans="16:17" x14ac:dyDescent="0.2">
      <c r="P53" s="160"/>
      <c r="Q53" s="161"/>
    </row>
    <row r="54" spans="16:17" x14ac:dyDescent="0.2">
      <c r="P54" s="160"/>
      <c r="Q54" s="161"/>
    </row>
    <row r="55" spans="16:17" x14ac:dyDescent="0.2">
      <c r="P55" s="160"/>
      <c r="Q55" s="161"/>
    </row>
    <row r="56" spans="16:17" x14ac:dyDescent="0.2">
      <c r="P56" s="160"/>
      <c r="Q56" s="161"/>
    </row>
    <row r="57" spans="16:17" x14ac:dyDescent="0.2">
      <c r="P57" s="160"/>
      <c r="Q57" s="161"/>
    </row>
    <row r="58" spans="16:17" x14ac:dyDescent="0.2">
      <c r="P58" s="160"/>
      <c r="Q58" s="161"/>
    </row>
    <row r="59" spans="16:17" x14ac:dyDescent="0.2">
      <c r="P59" s="160"/>
      <c r="Q59" s="161"/>
    </row>
    <row r="60" spans="16:17" x14ac:dyDescent="0.2">
      <c r="P60" s="160"/>
      <c r="Q60" s="161"/>
    </row>
    <row r="61" spans="16:17" x14ac:dyDescent="0.2">
      <c r="P61" s="160"/>
      <c r="Q61" s="161"/>
    </row>
    <row r="62" spans="16:17" x14ac:dyDescent="0.2">
      <c r="P62" s="160"/>
      <c r="Q62" s="161"/>
    </row>
    <row r="63" spans="16:17" x14ac:dyDescent="0.2">
      <c r="P63" s="160"/>
      <c r="Q63" s="161"/>
    </row>
    <row r="64" spans="16:17" x14ac:dyDescent="0.2">
      <c r="P64" s="160"/>
      <c r="Q64" s="161"/>
    </row>
    <row r="65" spans="16:17" x14ac:dyDescent="0.2">
      <c r="P65" s="159"/>
      <c r="Q65" s="159"/>
    </row>
  </sheetData>
  <phoneticPr fontId="2" type="noConversion"/>
  <conditionalFormatting sqref="Q6">
    <cfRule type="cellIs" dxfId="13" priority="3" stopIfTrue="1" operator="greaterThan">
      <formula>1</formula>
    </cfRule>
  </conditionalFormatting>
  <conditionalFormatting sqref="Q7:Q19">
    <cfRule type="cellIs" dxfId="12" priority="2" stopIfTrue="1" operator="greaterThan">
      <formula>1</formula>
    </cfRule>
  </conditionalFormatting>
  <conditionalFormatting sqref="Q21:Q29">
    <cfRule type="cellIs" dxfId="11" priority="1" stopIfTrue="1" operator="greaterThan">
      <formula>1</formula>
    </cfRule>
  </conditionalFormatting>
  <hyperlinks>
    <hyperlink ref="K1" location="'Laboratory Scope'!A1" display="Back to Lab Scope" xr:uid="{00000000-0004-0000-11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6"/>
  <sheetViews>
    <sheetView workbookViewId="0">
      <selection activeCell="K1" sqref="K1"/>
    </sheetView>
  </sheetViews>
  <sheetFormatPr defaultColWidth="9.140625" defaultRowHeight="12" x14ac:dyDescent="0.2"/>
  <cols>
    <col min="1" max="1" width="12.5703125" style="1" customWidth="1"/>
    <col min="2" max="2" width="6.85546875" style="3" customWidth="1"/>
    <col min="3" max="9" width="6.85546875" style="1" customWidth="1"/>
    <col min="10" max="11" width="9.140625" style="1"/>
    <col min="12" max="12" width="6.85546875" style="1" customWidth="1"/>
    <col min="13" max="13" width="9.140625" style="1"/>
    <col min="14" max="14" width="5.85546875" style="1" bestFit="1" customWidth="1"/>
    <col min="15" max="15" width="10.140625" style="1" customWidth="1"/>
    <col min="16" max="16" width="9.140625" style="1" customWidth="1"/>
    <col min="17" max="17" width="8.7109375" style="1" customWidth="1"/>
    <col min="18" max="18" width="26.2851562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6"/>
      <c r="N1" s="6"/>
      <c r="O1" s="6"/>
      <c r="P1" s="136"/>
      <c r="Q1" s="136"/>
      <c r="R1" s="9"/>
    </row>
    <row r="2" spans="1:18" ht="12.75" x14ac:dyDescent="0.2">
      <c r="A2" s="10" t="s">
        <v>1</v>
      </c>
      <c r="B2" s="11"/>
      <c r="C2" s="12"/>
      <c r="D2" s="13"/>
      <c r="E2" s="12"/>
      <c r="F2" s="12"/>
      <c r="G2" s="12"/>
      <c r="H2" s="13"/>
      <c r="I2" s="12"/>
      <c r="J2" s="14"/>
      <c r="K2" s="14"/>
      <c r="L2" s="12"/>
      <c r="M2" s="12"/>
      <c r="N2" s="12"/>
      <c r="O2" s="12"/>
      <c r="P2" s="137"/>
      <c r="Q2" s="137"/>
      <c r="R2" s="15"/>
    </row>
    <row r="3" spans="1:18" x14ac:dyDescent="0.2">
      <c r="A3" s="16"/>
      <c r="B3" s="17"/>
      <c r="C3" s="12"/>
      <c r="D3" s="18" t="s">
        <v>23</v>
      </c>
      <c r="E3" s="12"/>
      <c r="F3" s="12"/>
      <c r="G3" s="12"/>
      <c r="H3" s="12"/>
      <c r="I3" s="12"/>
      <c r="J3" s="12"/>
      <c r="K3" s="12"/>
      <c r="L3" s="12"/>
      <c r="M3" s="12"/>
      <c r="N3" s="12"/>
      <c r="O3" s="142" t="s">
        <v>265</v>
      </c>
      <c r="P3" s="191" t="s">
        <v>278</v>
      </c>
      <c r="Q3" s="137"/>
      <c r="R3" s="15"/>
    </row>
    <row r="4" spans="1:18" x14ac:dyDescent="0.2">
      <c r="A4" s="16"/>
      <c r="B4" s="17"/>
      <c r="C4" s="12"/>
      <c r="D4" s="13"/>
      <c r="E4" s="13"/>
      <c r="F4" s="13"/>
      <c r="G4" s="13"/>
      <c r="H4" s="13"/>
      <c r="I4" s="13"/>
      <c r="J4" s="12"/>
      <c r="K4" s="12"/>
      <c r="L4" s="12"/>
      <c r="M4" s="12"/>
      <c r="N4" s="12"/>
      <c r="O4" s="12"/>
      <c r="P4" s="137"/>
      <c r="Q4" s="137"/>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28</v>
      </c>
      <c r="P5" s="138" t="s">
        <v>263</v>
      </c>
      <c r="Q5" s="146" t="s">
        <v>264</v>
      </c>
      <c r="R5" s="22" t="s">
        <v>11</v>
      </c>
    </row>
    <row r="6" spans="1:18" ht="12.75" thickTop="1" x14ac:dyDescent="0.2">
      <c r="A6" s="37">
        <v>500</v>
      </c>
      <c r="B6" s="36" t="s">
        <v>100</v>
      </c>
      <c r="C6" s="13"/>
      <c r="D6" s="13"/>
      <c r="E6" s="13"/>
      <c r="F6" s="13"/>
      <c r="G6" s="13"/>
      <c r="H6" s="13"/>
      <c r="I6" s="13"/>
      <c r="J6" s="12">
        <f t="shared" ref="J6:J19" si="0">SQRT(SUMSQ(C6:I6))</f>
        <v>0</v>
      </c>
      <c r="K6" s="205"/>
      <c r="L6" s="17" t="str">
        <f t="shared" ref="L6" si="1">IF(K6="","TBD",IF(K6&gt;0,ROUND(TINV(0.0455,K6),2),"TBD"))</f>
        <v>TBD</v>
      </c>
      <c r="M6" s="17" t="str">
        <f t="shared" ref="M6" si="2">IF(L6="TBD","TBD",IF(K6&lt;&gt;0,FIXED((J6*L6),2-1-INT(LOG10(ABS(J6*L6)))),"TBD"))</f>
        <v>TBD</v>
      </c>
      <c r="N6" s="13"/>
      <c r="O6" s="13"/>
      <c r="P6" s="139"/>
      <c r="Q6" s="147" t="str">
        <f>IF(K6=0,"---",IF(P6=0,"---",M6/(P6/3)))</f>
        <v>---</v>
      </c>
      <c r="R6" s="27" t="s">
        <v>105</v>
      </c>
    </row>
    <row r="7" spans="1:18" x14ac:dyDescent="0.2">
      <c r="A7" s="37">
        <v>400</v>
      </c>
      <c r="B7" s="36" t="s">
        <v>100</v>
      </c>
      <c r="C7" s="13"/>
      <c r="D7" s="13"/>
      <c r="E7" s="13"/>
      <c r="F7" s="13"/>
      <c r="G7" s="13"/>
      <c r="H7" s="13"/>
      <c r="I7" s="13"/>
      <c r="J7" s="12">
        <f t="shared" si="0"/>
        <v>0</v>
      </c>
      <c r="K7" s="205"/>
      <c r="L7" s="17" t="str">
        <f t="shared" ref="L7:L19" si="3">IF(K7="","TBD",IF(K7&gt;0,ROUND(TINV(0.0455,K7),2),"TBD"))</f>
        <v>TBD</v>
      </c>
      <c r="M7" s="17" t="str">
        <f t="shared" ref="M7:M19" si="4">IF(L7="TBD","TBD",IF(K7&lt;&gt;0,FIXED((J7*L7),2-1-INT(LOG10(ABS(J7*L7)))),"TBD"))</f>
        <v>TBD</v>
      </c>
      <c r="N7" s="13"/>
      <c r="O7" s="13"/>
      <c r="P7" s="139"/>
      <c r="Q7" s="147" t="str">
        <f t="shared" ref="Q7:Q19" si="5">IF(K7=0,"---",IF(P7=0,"---",M7/(P7/3)))</f>
        <v>---</v>
      </c>
      <c r="R7" s="27"/>
    </row>
    <row r="8" spans="1:18" x14ac:dyDescent="0.2">
      <c r="A8" s="37">
        <v>300</v>
      </c>
      <c r="B8" s="36" t="s">
        <v>100</v>
      </c>
      <c r="C8" s="13"/>
      <c r="D8" s="13"/>
      <c r="E8" s="13"/>
      <c r="F8" s="13"/>
      <c r="G8" s="13"/>
      <c r="H8" s="13"/>
      <c r="I8" s="13"/>
      <c r="J8" s="12">
        <f t="shared" si="0"/>
        <v>0</v>
      </c>
      <c r="K8" s="205"/>
      <c r="L8" s="17" t="str">
        <f t="shared" si="3"/>
        <v>TBD</v>
      </c>
      <c r="M8" s="17" t="str">
        <f t="shared" si="4"/>
        <v>TBD</v>
      </c>
      <c r="N8" s="13"/>
      <c r="O8" s="13"/>
      <c r="P8" s="139"/>
      <c r="Q8" s="147" t="str">
        <f t="shared" si="5"/>
        <v>---</v>
      </c>
      <c r="R8" s="27"/>
    </row>
    <row r="9" spans="1:18" x14ac:dyDescent="0.2">
      <c r="A9" s="16">
        <v>200</v>
      </c>
      <c r="B9" s="17" t="s">
        <v>100</v>
      </c>
      <c r="C9" s="13"/>
      <c r="D9" s="13"/>
      <c r="E9" s="13"/>
      <c r="F9" s="13"/>
      <c r="G9" s="13"/>
      <c r="H9" s="13"/>
      <c r="I9" s="13"/>
      <c r="J9" s="12">
        <f t="shared" si="0"/>
        <v>0</v>
      </c>
      <c r="K9" s="205"/>
      <c r="L9" s="17" t="str">
        <f t="shared" si="3"/>
        <v>TBD</v>
      </c>
      <c r="M9" s="17" t="str">
        <f t="shared" si="4"/>
        <v>TBD</v>
      </c>
      <c r="N9" s="13"/>
      <c r="O9" s="13"/>
      <c r="P9" s="139"/>
      <c r="Q9" s="147" t="str">
        <f t="shared" si="5"/>
        <v>---</v>
      </c>
      <c r="R9" s="27"/>
    </row>
    <row r="10" spans="1:18" x14ac:dyDescent="0.2">
      <c r="A10" s="16">
        <v>100</v>
      </c>
      <c r="B10" s="17" t="s">
        <v>100</v>
      </c>
      <c r="C10" s="13"/>
      <c r="D10" s="13"/>
      <c r="E10" s="13"/>
      <c r="F10" s="13"/>
      <c r="G10" s="13"/>
      <c r="H10" s="13"/>
      <c r="I10" s="13"/>
      <c r="J10" s="12">
        <f t="shared" si="0"/>
        <v>0</v>
      </c>
      <c r="K10" s="205"/>
      <c r="L10" s="17" t="str">
        <f t="shared" si="3"/>
        <v>TBD</v>
      </c>
      <c r="M10" s="17" t="str">
        <f t="shared" si="4"/>
        <v>TBD</v>
      </c>
      <c r="N10" s="13"/>
      <c r="O10" s="13"/>
      <c r="P10" s="139"/>
      <c r="Q10" s="147" t="str">
        <f t="shared" si="5"/>
        <v>---</v>
      </c>
      <c r="R10" s="27"/>
    </row>
    <row r="11" spans="1:18" x14ac:dyDescent="0.2">
      <c r="A11" s="16">
        <v>90</v>
      </c>
      <c r="B11" s="17" t="s">
        <v>100</v>
      </c>
      <c r="C11" s="13"/>
      <c r="D11" s="13"/>
      <c r="E11" s="13"/>
      <c r="F11" s="13"/>
      <c r="G11" s="13"/>
      <c r="H11" s="13"/>
      <c r="I11" s="13"/>
      <c r="J11" s="12">
        <f t="shared" si="0"/>
        <v>0</v>
      </c>
      <c r="K11" s="205"/>
      <c r="L11" s="17" t="str">
        <f t="shared" si="3"/>
        <v>TBD</v>
      </c>
      <c r="M11" s="17" t="str">
        <f t="shared" si="4"/>
        <v>TBD</v>
      </c>
      <c r="N11" s="13"/>
      <c r="O11" s="13"/>
      <c r="P11" s="139"/>
      <c r="Q11" s="147" t="str">
        <f t="shared" si="5"/>
        <v>---</v>
      </c>
      <c r="R11" s="27"/>
    </row>
    <row r="12" spans="1:18" x14ac:dyDescent="0.2">
      <c r="A12" s="16">
        <v>80</v>
      </c>
      <c r="B12" s="17" t="s">
        <v>100</v>
      </c>
      <c r="C12" s="13"/>
      <c r="D12" s="13"/>
      <c r="E12" s="13"/>
      <c r="F12" s="13"/>
      <c r="G12" s="13"/>
      <c r="H12" s="13"/>
      <c r="I12" s="13"/>
      <c r="J12" s="12">
        <f t="shared" si="0"/>
        <v>0</v>
      </c>
      <c r="K12" s="205"/>
      <c r="L12" s="17" t="str">
        <f t="shared" si="3"/>
        <v>TBD</v>
      </c>
      <c r="M12" s="17" t="str">
        <f t="shared" si="4"/>
        <v>TBD</v>
      </c>
      <c r="N12" s="13"/>
      <c r="O12" s="13"/>
      <c r="P12" s="139"/>
      <c r="Q12" s="147" t="str">
        <f t="shared" si="5"/>
        <v>---</v>
      </c>
      <c r="R12" s="27"/>
    </row>
    <row r="13" spans="1:18" x14ac:dyDescent="0.2">
      <c r="A13" s="16">
        <v>70</v>
      </c>
      <c r="B13" s="17" t="s">
        <v>100</v>
      </c>
      <c r="C13" s="13"/>
      <c r="D13" s="13"/>
      <c r="E13" s="13"/>
      <c r="F13" s="13"/>
      <c r="G13" s="13"/>
      <c r="H13" s="13"/>
      <c r="I13" s="13"/>
      <c r="J13" s="12">
        <f t="shared" si="0"/>
        <v>0</v>
      </c>
      <c r="K13" s="205"/>
      <c r="L13" s="17" t="str">
        <f t="shared" si="3"/>
        <v>TBD</v>
      </c>
      <c r="M13" s="17" t="str">
        <f t="shared" si="4"/>
        <v>TBD</v>
      </c>
      <c r="N13" s="13"/>
      <c r="O13" s="13"/>
      <c r="P13" s="139"/>
      <c r="Q13" s="147" t="str">
        <f t="shared" si="5"/>
        <v>---</v>
      </c>
      <c r="R13" s="27"/>
    </row>
    <row r="14" spans="1:18" x14ac:dyDescent="0.2">
      <c r="A14" s="16">
        <v>60</v>
      </c>
      <c r="B14" s="17" t="s">
        <v>100</v>
      </c>
      <c r="C14" s="13"/>
      <c r="D14" s="13"/>
      <c r="E14" s="13"/>
      <c r="F14" s="13"/>
      <c r="G14" s="13"/>
      <c r="H14" s="13"/>
      <c r="I14" s="13"/>
      <c r="J14" s="12">
        <f t="shared" si="0"/>
        <v>0</v>
      </c>
      <c r="K14" s="205"/>
      <c r="L14" s="17" t="str">
        <f t="shared" si="3"/>
        <v>TBD</v>
      </c>
      <c r="M14" s="17" t="str">
        <f t="shared" si="4"/>
        <v>TBD</v>
      </c>
      <c r="N14" s="13"/>
      <c r="O14" s="13"/>
      <c r="P14" s="139"/>
      <c r="Q14" s="147" t="str">
        <f t="shared" si="5"/>
        <v>---</v>
      </c>
      <c r="R14" s="27"/>
    </row>
    <row r="15" spans="1:18" x14ac:dyDescent="0.2">
      <c r="A15" s="16">
        <v>50</v>
      </c>
      <c r="B15" s="17" t="s">
        <v>100</v>
      </c>
      <c r="C15" s="13"/>
      <c r="D15" s="13"/>
      <c r="E15" s="13"/>
      <c r="F15" s="13"/>
      <c r="G15" s="13"/>
      <c r="H15" s="13"/>
      <c r="I15" s="13"/>
      <c r="J15" s="12">
        <f t="shared" si="0"/>
        <v>0</v>
      </c>
      <c r="K15" s="205"/>
      <c r="L15" s="17" t="str">
        <f t="shared" si="3"/>
        <v>TBD</v>
      </c>
      <c r="M15" s="17" t="str">
        <f t="shared" si="4"/>
        <v>TBD</v>
      </c>
      <c r="N15" s="13"/>
      <c r="O15" s="13"/>
      <c r="P15" s="139"/>
      <c r="Q15" s="147" t="str">
        <f t="shared" si="5"/>
        <v>---</v>
      </c>
      <c r="R15" s="27"/>
    </row>
    <row r="16" spans="1:18" x14ac:dyDescent="0.2">
      <c r="A16" s="16">
        <v>40</v>
      </c>
      <c r="B16" s="17" t="s">
        <v>100</v>
      </c>
      <c r="C16" s="13"/>
      <c r="D16" s="13"/>
      <c r="E16" s="13"/>
      <c r="F16" s="13"/>
      <c r="G16" s="13"/>
      <c r="H16" s="13"/>
      <c r="I16" s="13"/>
      <c r="J16" s="12">
        <f t="shared" si="0"/>
        <v>0</v>
      </c>
      <c r="K16" s="205"/>
      <c r="L16" s="17" t="str">
        <f t="shared" si="3"/>
        <v>TBD</v>
      </c>
      <c r="M16" s="17" t="str">
        <f t="shared" si="4"/>
        <v>TBD</v>
      </c>
      <c r="N16" s="13"/>
      <c r="O16" s="13"/>
      <c r="P16" s="139"/>
      <c r="Q16" s="147" t="str">
        <f t="shared" si="5"/>
        <v>---</v>
      </c>
      <c r="R16" s="27"/>
    </row>
    <row r="17" spans="1:18" x14ac:dyDescent="0.2">
      <c r="A17" s="16">
        <v>30</v>
      </c>
      <c r="B17" s="17" t="s">
        <v>100</v>
      </c>
      <c r="C17" s="13"/>
      <c r="D17" s="13"/>
      <c r="E17" s="13"/>
      <c r="F17" s="13"/>
      <c r="G17" s="13"/>
      <c r="H17" s="13"/>
      <c r="I17" s="13"/>
      <c r="J17" s="12">
        <f t="shared" si="0"/>
        <v>0</v>
      </c>
      <c r="K17" s="205"/>
      <c r="L17" s="17" t="str">
        <f t="shared" si="3"/>
        <v>TBD</v>
      </c>
      <c r="M17" s="17" t="str">
        <f t="shared" si="4"/>
        <v>TBD</v>
      </c>
      <c r="N17" s="13"/>
      <c r="O17" s="13"/>
      <c r="P17" s="13"/>
      <c r="Q17" s="147" t="str">
        <f t="shared" si="5"/>
        <v>---</v>
      </c>
      <c r="R17" s="27"/>
    </row>
    <row r="18" spans="1:18" x14ac:dyDescent="0.2">
      <c r="A18" s="16">
        <v>20</v>
      </c>
      <c r="B18" s="17" t="s">
        <v>100</v>
      </c>
      <c r="C18" s="13"/>
      <c r="D18" s="13"/>
      <c r="E18" s="13"/>
      <c r="F18" s="13"/>
      <c r="G18" s="13"/>
      <c r="H18" s="13"/>
      <c r="I18" s="13"/>
      <c r="J18" s="12">
        <f t="shared" si="0"/>
        <v>0</v>
      </c>
      <c r="K18" s="205"/>
      <c r="L18" s="17" t="str">
        <f t="shared" si="3"/>
        <v>TBD</v>
      </c>
      <c r="M18" s="17" t="str">
        <f t="shared" si="4"/>
        <v>TBD</v>
      </c>
      <c r="N18" s="13"/>
      <c r="O18" s="13"/>
      <c r="P18" s="139"/>
      <c r="Q18" s="147" t="str">
        <f t="shared" si="5"/>
        <v>---</v>
      </c>
      <c r="R18" s="27"/>
    </row>
    <row r="19" spans="1:18" x14ac:dyDescent="0.2">
      <c r="A19" s="16">
        <v>10</v>
      </c>
      <c r="B19" s="17" t="s">
        <v>100</v>
      </c>
      <c r="C19" s="13"/>
      <c r="D19" s="13"/>
      <c r="E19" s="13"/>
      <c r="F19" s="13"/>
      <c r="G19" s="13"/>
      <c r="H19" s="13"/>
      <c r="I19" s="13"/>
      <c r="J19" s="12">
        <f t="shared" si="0"/>
        <v>0</v>
      </c>
      <c r="K19" s="205"/>
      <c r="L19" s="17" t="str">
        <f t="shared" si="3"/>
        <v>TBD</v>
      </c>
      <c r="M19" s="17" t="str">
        <f t="shared" si="4"/>
        <v>TBD</v>
      </c>
      <c r="N19" s="13"/>
      <c r="O19" s="13"/>
      <c r="P19" s="139"/>
      <c r="Q19" s="147" t="str">
        <f t="shared" si="5"/>
        <v>---</v>
      </c>
      <c r="R19" s="27"/>
    </row>
    <row r="20" spans="1:18" x14ac:dyDescent="0.2">
      <c r="A20" s="16"/>
      <c r="B20" s="17"/>
      <c r="C20" s="12"/>
      <c r="D20" s="12"/>
      <c r="E20" s="12"/>
      <c r="F20" s="12"/>
      <c r="G20" s="12"/>
      <c r="H20" s="12"/>
      <c r="I20" s="12"/>
      <c r="J20" s="12"/>
      <c r="K20" s="12"/>
      <c r="L20" s="12"/>
      <c r="M20" s="12"/>
      <c r="N20" s="12"/>
      <c r="O20" s="12"/>
      <c r="P20" s="12"/>
      <c r="Q20" s="147"/>
      <c r="R20" s="15"/>
    </row>
    <row r="21" spans="1:18" x14ac:dyDescent="0.2">
      <c r="A21" s="16">
        <v>9</v>
      </c>
      <c r="B21" s="17" t="s">
        <v>100</v>
      </c>
      <c r="C21" s="13"/>
      <c r="D21" s="13"/>
      <c r="E21" s="13"/>
      <c r="F21" s="13"/>
      <c r="G21" s="13"/>
      <c r="H21" s="13"/>
      <c r="I21" s="13"/>
      <c r="J21" s="12">
        <f t="shared" ref="J21:J26" si="6">SQRT(SUMSQ(C21:I21))</f>
        <v>0</v>
      </c>
      <c r="K21" s="205"/>
      <c r="L21" s="17" t="str">
        <f t="shared" ref="L21:L29" si="7">IF(K21="","TBD",IF(K21&gt;0,ROUND(TINV(0.0455,K21),2),"TBD"))</f>
        <v>TBD</v>
      </c>
      <c r="M21" s="17" t="str">
        <f t="shared" ref="M21:M29" si="8">IF(L21="TBD","TBD",IF(K21&lt;&gt;0,FIXED((J21*L21),2-1-INT(LOG10(ABS(J21*L21)))),"TBD"))</f>
        <v>TBD</v>
      </c>
      <c r="N21" s="13"/>
      <c r="O21" s="13"/>
      <c r="P21" s="139"/>
      <c r="Q21" s="147" t="str">
        <f t="shared" ref="Q21:Q29" si="9">IF(K21=0,"---",IF(P21=0,"---",M21/(P21/3)))</f>
        <v>---</v>
      </c>
      <c r="R21" s="27" t="s">
        <v>105</v>
      </c>
    </row>
    <row r="22" spans="1:18" x14ac:dyDescent="0.2">
      <c r="A22" s="16">
        <v>8</v>
      </c>
      <c r="B22" s="17" t="s">
        <v>100</v>
      </c>
      <c r="C22" s="13"/>
      <c r="D22" s="13"/>
      <c r="E22" s="13"/>
      <c r="F22" s="13"/>
      <c r="G22" s="13"/>
      <c r="H22" s="13"/>
      <c r="I22" s="13"/>
      <c r="J22" s="12">
        <f t="shared" si="6"/>
        <v>0</v>
      </c>
      <c r="K22" s="205"/>
      <c r="L22" s="17" t="str">
        <f t="shared" si="7"/>
        <v>TBD</v>
      </c>
      <c r="M22" s="17" t="str">
        <f t="shared" si="8"/>
        <v>TBD</v>
      </c>
      <c r="N22" s="13"/>
      <c r="O22" s="13"/>
      <c r="P22" s="139"/>
      <c r="Q22" s="147" t="str">
        <f t="shared" si="9"/>
        <v>---</v>
      </c>
      <c r="R22" s="27"/>
    </row>
    <row r="23" spans="1:18" x14ac:dyDescent="0.2">
      <c r="A23" s="16">
        <v>7</v>
      </c>
      <c r="B23" s="17" t="s">
        <v>100</v>
      </c>
      <c r="C23" s="13"/>
      <c r="D23" s="13"/>
      <c r="E23" s="13"/>
      <c r="F23" s="13"/>
      <c r="G23" s="13"/>
      <c r="H23" s="13"/>
      <c r="I23" s="13"/>
      <c r="J23" s="12">
        <f t="shared" si="6"/>
        <v>0</v>
      </c>
      <c r="K23" s="205"/>
      <c r="L23" s="17" t="str">
        <f t="shared" si="7"/>
        <v>TBD</v>
      </c>
      <c r="M23" s="17" t="str">
        <f t="shared" si="8"/>
        <v>TBD</v>
      </c>
      <c r="N23" s="13"/>
      <c r="O23" s="13"/>
      <c r="P23" s="139"/>
      <c r="Q23" s="147" t="str">
        <f t="shared" si="9"/>
        <v>---</v>
      </c>
      <c r="R23" s="27"/>
    </row>
    <row r="24" spans="1:18" x14ac:dyDescent="0.2">
      <c r="A24" s="16">
        <v>6</v>
      </c>
      <c r="B24" s="17" t="s">
        <v>100</v>
      </c>
      <c r="C24" s="13"/>
      <c r="D24" s="13"/>
      <c r="E24" s="13"/>
      <c r="F24" s="13"/>
      <c r="G24" s="13"/>
      <c r="H24" s="13"/>
      <c r="I24" s="13"/>
      <c r="J24" s="12">
        <f t="shared" si="6"/>
        <v>0</v>
      </c>
      <c r="K24" s="205"/>
      <c r="L24" s="17" t="str">
        <f t="shared" si="7"/>
        <v>TBD</v>
      </c>
      <c r="M24" s="17" t="str">
        <f t="shared" si="8"/>
        <v>TBD</v>
      </c>
      <c r="N24" s="13"/>
      <c r="O24" s="13"/>
      <c r="P24" s="139"/>
      <c r="Q24" s="147" t="str">
        <f t="shared" si="9"/>
        <v>---</v>
      </c>
      <c r="R24" s="27"/>
    </row>
    <row r="25" spans="1:18" x14ac:dyDescent="0.2">
      <c r="A25" s="16">
        <v>5</v>
      </c>
      <c r="B25" s="17" t="s">
        <v>100</v>
      </c>
      <c r="C25" s="13"/>
      <c r="D25" s="13"/>
      <c r="E25" s="13"/>
      <c r="F25" s="13"/>
      <c r="G25" s="13"/>
      <c r="H25" s="13"/>
      <c r="I25" s="13"/>
      <c r="J25" s="12">
        <f t="shared" si="6"/>
        <v>0</v>
      </c>
      <c r="K25" s="205"/>
      <c r="L25" s="17" t="str">
        <f t="shared" si="7"/>
        <v>TBD</v>
      </c>
      <c r="M25" s="17" t="str">
        <f t="shared" si="8"/>
        <v>TBD</v>
      </c>
      <c r="N25" s="13"/>
      <c r="O25" s="13"/>
      <c r="P25" s="139"/>
      <c r="Q25" s="147" t="str">
        <f t="shared" si="9"/>
        <v>---</v>
      </c>
      <c r="R25" s="27"/>
    </row>
    <row r="26" spans="1:18" x14ac:dyDescent="0.2">
      <c r="A26" s="16">
        <v>4</v>
      </c>
      <c r="B26" s="17" t="s">
        <v>100</v>
      </c>
      <c r="C26" s="13"/>
      <c r="D26" s="13"/>
      <c r="E26" s="13"/>
      <c r="F26" s="13"/>
      <c r="G26" s="13"/>
      <c r="H26" s="13"/>
      <c r="I26" s="13"/>
      <c r="J26" s="12">
        <f t="shared" si="6"/>
        <v>0</v>
      </c>
      <c r="K26" s="205"/>
      <c r="L26" s="17" t="str">
        <f t="shared" si="7"/>
        <v>TBD</v>
      </c>
      <c r="M26" s="17" t="str">
        <f t="shared" si="8"/>
        <v>TBD</v>
      </c>
      <c r="N26" s="13"/>
      <c r="O26" s="13"/>
      <c r="P26" s="139"/>
      <c r="Q26" s="147" t="str">
        <f t="shared" si="9"/>
        <v>---</v>
      </c>
      <c r="R26" s="27"/>
    </row>
    <row r="27" spans="1:18" x14ac:dyDescent="0.2">
      <c r="A27" s="16">
        <v>3</v>
      </c>
      <c r="B27" s="17" t="s">
        <v>100</v>
      </c>
      <c r="C27" s="13"/>
      <c r="D27" s="13"/>
      <c r="E27" s="13"/>
      <c r="F27" s="13"/>
      <c r="G27" s="13"/>
      <c r="H27" s="13"/>
      <c r="I27" s="13"/>
      <c r="J27" s="12">
        <f>SQRT(SUMSQ(C27:I27))</f>
        <v>0</v>
      </c>
      <c r="K27" s="205"/>
      <c r="L27" s="17" t="str">
        <f t="shared" si="7"/>
        <v>TBD</v>
      </c>
      <c r="M27" s="17" t="str">
        <f t="shared" si="8"/>
        <v>TBD</v>
      </c>
      <c r="N27" s="13"/>
      <c r="O27" s="13"/>
      <c r="P27" s="139"/>
      <c r="Q27" s="147" t="str">
        <f t="shared" si="9"/>
        <v>---</v>
      </c>
      <c r="R27" s="27"/>
    </row>
    <row r="28" spans="1:18" x14ac:dyDescent="0.2">
      <c r="A28" s="16">
        <v>2</v>
      </c>
      <c r="B28" s="17" t="s">
        <v>100</v>
      </c>
      <c r="C28" s="13"/>
      <c r="D28" s="13"/>
      <c r="E28" s="13"/>
      <c r="F28" s="13"/>
      <c r="G28" s="13"/>
      <c r="H28" s="13"/>
      <c r="I28" s="13"/>
      <c r="J28" s="12">
        <f>SQRT(SUMSQ(C28:I28))</f>
        <v>0</v>
      </c>
      <c r="K28" s="205"/>
      <c r="L28" s="17" t="str">
        <f t="shared" si="7"/>
        <v>TBD</v>
      </c>
      <c r="M28" s="17" t="str">
        <f t="shared" si="8"/>
        <v>TBD</v>
      </c>
      <c r="N28" s="13"/>
      <c r="O28" s="13"/>
      <c r="P28" s="139"/>
      <c r="Q28" s="147" t="str">
        <f t="shared" si="9"/>
        <v>---</v>
      </c>
      <c r="R28" s="27"/>
    </row>
    <row r="29" spans="1:18" x14ac:dyDescent="0.2">
      <c r="A29" s="16">
        <v>1</v>
      </c>
      <c r="B29" s="17" t="s">
        <v>100</v>
      </c>
      <c r="C29" s="13"/>
      <c r="D29" s="13"/>
      <c r="E29" s="13"/>
      <c r="F29" s="13"/>
      <c r="G29" s="13"/>
      <c r="H29" s="13"/>
      <c r="I29" s="13"/>
      <c r="J29" s="12">
        <f>SQRT(SUMSQ(C29:I29))</f>
        <v>0</v>
      </c>
      <c r="K29" s="205"/>
      <c r="L29" s="17" t="str">
        <f t="shared" si="7"/>
        <v>TBD</v>
      </c>
      <c r="M29" s="17" t="str">
        <f t="shared" si="8"/>
        <v>TBD</v>
      </c>
      <c r="N29" s="13"/>
      <c r="O29" s="13"/>
      <c r="P29" s="139"/>
      <c r="Q29" s="147" t="str">
        <f t="shared" si="9"/>
        <v>---</v>
      </c>
      <c r="R29" s="27"/>
    </row>
    <row r="30" spans="1:18" x14ac:dyDescent="0.2">
      <c r="A30" s="16"/>
      <c r="B30" s="17"/>
      <c r="C30" s="12"/>
      <c r="D30" s="12"/>
      <c r="E30" s="12"/>
      <c r="F30" s="12"/>
      <c r="G30" s="12"/>
      <c r="H30" s="12"/>
      <c r="I30" s="12"/>
      <c r="J30" s="12"/>
      <c r="K30" s="12"/>
      <c r="L30" s="12"/>
      <c r="M30" s="12"/>
      <c r="N30" s="12"/>
      <c r="O30" s="12"/>
      <c r="P30" s="160"/>
      <c r="Q30" s="161"/>
      <c r="R30" s="15"/>
    </row>
    <row r="31" spans="1:18" x14ac:dyDescent="0.2">
      <c r="A31" s="16">
        <v>96</v>
      </c>
      <c r="B31" s="17" t="s">
        <v>101</v>
      </c>
      <c r="C31" s="13"/>
      <c r="D31" s="13"/>
      <c r="E31" s="13"/>
      <c r="F31" s="13"/>
      <c r="G31" s="13"/>
      <c r="H31" s="13"/>
      <c r="I31" s="13"/>
      <c r="J31" s="12">
        <f>SQRT(SUMSQ(C31:I31))</f>
        <v>0</v>
      </c>
      <c r="K31" s="205"/>
      <c r="L31" s="17" t="str">
        <f t="shared" ref="L31:L39" si="10">IF(K31="","TBD",IF(K31&gt;0,ROUND(TINV(0.0455,K31),2),"TBD"))</f>
        <v>TBD</v>
      </c>
      <c r="M31" s="17" t="str">
        <f t="shared" ref="M31:M39" si="11">IF(L31="TBD","TBD",IF(K31&lt;&gt;0,FIXED((J31*L31),2-1-INT(LOG10(ABS(J31*L31)))),"TBD"))</f>
        <v>TBD</v>
      </c>
      <c r="N31" s="13"/>
      <c r="O31" s="13"/>
      <c r="P31" s="139"/>
      <c r="Q31" s="147" t="str">
        <f t="shared" ref="Q31:Q39" si="12">IF(K31=0,"---",IF(P31=0,"---",M31/(P31/3)))</f>
        <v>---</v>
      </c>
      <c r="R31" s="27" t="s">
        <v>104</v>
      </c>
    </row>
    <row r="32" spans="1:18" x14ac:dyDescent="0.2">
      <c r="A32" s="16">
        <v>72</v>
      </c>
      <c r="B32" s="17" t="s">
        <v>101</v>
      </c>
      <c r="C32" s="13"/>
      <c r="D32" s="13"/>
      <c r="E32" s="13"/>
      <c r="F32" s="13"/>
      <c r="G32" s="13"/>
      <c r="H32" s="13"/>
      <c r="I32" s="13"/>
      <c r="J32" s="12">
        <f>SQRT(SUMSQ(C32:I32))</f>
        <v>0</v>
      </c>
      <c r="K32" s="205"/>
      <c r="L32" s="17" t="str">
        <f t="shared" si="10"/>
        <v>TBD</v>
      </c>
      <c r="M32" s="17" t="str">
        <f t="shared" si="11"/>
        <v>TBD</v>
      </c>
      <c r="N32" s="13"/>
      <c r="O32" s="13"/>
      <c r="P32" s="139"/>
      <c r="Q32" s="147" t="str">
        <f t="shared" si="12"/>
        <v>---</v>
      </c>
      <c r="R32" s="27"/>
    </row>
    <row r="33" spans="1:19" x14ac:dyDescent="0.2">
      <c r="A33" s="16">
        <f>5*12</f>
        <v>60</v>
      </c>
      <c r="B33" s="17" t="s">
        <v>101</v>
      </c>
      <c r="C33" s="13"/>
      <c r="D33" s="13"/>
      <c r="E33" s="13"/>
      <c r="F33" s="13"/>
      <c r="G33" s="13"/>
      <c r="H33" s="13"/>
      <c r="I33" s="13"/>
      <c r="J33" s="12">
        <f t="shared" ref="J33:J38" si="13">SQRT(SUMSQ(C33:I33))</f>
        <v>0</v>
      </c>
      <c r="K33" s="205"/>
      <c r="L33" s="17" t="str">
        <f t="shared" si="10"/>
        <v>TBD</v>
      </c>
      <c r="M33" s="17" t="str">
        <f t="shared" si="11"/>
        <v>TBD</v>
      </c>
      <c r="N33" s="13"/>
      <c r="O33" s="13"/>
      <c r="P33" s="139"/>
      <c r="Q33" s="147" t="str">
        <f t="shared" si="12"/>
        <v>---</v>
      </c>
      <c r="R33" s="27"/>
    </row>
    <row r="34" spans="1:19" x14ac:dyDescent="0.2">
      <c r="A34" s="16">
        <f>4*12</f>
        <v>48</v>
      </c>
      <c r="B34" s="17" t="s">
        <v>101</v>
      </c>
      <c r="C34" s="13"/>
      <c r="D34" s="13"/>
      <c r="E34" s="13"/>
      <c r="F34" s="13"/>
      <c r="G34" s="13"/>
      <c r="H34" s="13"/>
      <c r="I34" s="13"/>
      <c r="J34" s="12">
        <f t="shared" si="13"/>
        <v>0</v>
      </c>
      <c r="K34" s="205"/>
      <c r="L34" s="17" t="str">
        <f t="shared" si="10"/>
        <v>TBD</v>
      </c>
      <c r="M34" s="17" t="str">
        <f t="shared" si="11"/>
        <v>TBD</v>
      </c>
      <c r="N34" s="13"/>
      <c r="O34" s="13"/>
      <c r="P34" s="139"/>
      <c r="Q34" s="147" t="str">
        <f t="shared" si="12"/>
        <v>---</v>
      </c>
      <c r="R34" s="27"/>
    </row>
    <row r="35" spans="1:19" x14ac:dyDescent="0.2">
      <c r="A35" s="16">
        <f>3*12</f>
        <v>36</v>
      </c>
      <c r="B35" s="17" t="s">
        <v>101</v>
      </c>
      <c r="C35" s="13"/>
      <c r="D35" s="13"/>
      <c r="E35" s="13"/>
      <c r="F35" s="13"/>
      <c r="G35" s="13"/>
      <c r="H35" s="13"/>
      <c r="I35" s="13"/>
      <c r="J35" s="12">
        <f t="shared" si="13"/>
        <v>0</v>
      </c>
      <c r="K35" s="205"/>
      <c r="L35" s="17" t="str">
        <f t="shared" si="10"/>
        <v>TBD</v>
      </c>
      <c r="M35" s="17" t="str">
        <f t="shared" si="11"/>
        <v>TBD</v>
      </c>
      <c r="N35" s="13"/>
      <c r="O35" s="13"/>
      <c r="P35" s="139"/>
      <c r="Q35" s="147" t="str">
        <f t="shared" si="12"/>
        <v>---</v>
      </c>
      <c r="R35" s="27"/>
    </row>
    <row r="36" spans="1:19" x14ac:dyDescent="0.2">
      <c r="A36" s="16">
        <f>2*12</f>
        <v>24</v>
      </c>
      <c r="B36" s="17" t="s">
        <v>101</v>
      </c>
      <c r="C36" s="13"/>
      <c r="D36" s="13"/>
      <c r="E36" s="13"/>
      <c r="F36" s="13"/>
      <c r="G36" s="13"/>
      <c r="H36" s="13"/>
      <c r="I36" s="13"/>
      <c r="J36" s="12">
        <f t="shared" si="13"/>
        <v>0</v>
      </c>
      <c r="K36" s="205"/>
      <c r="L36" s="17" t="str">
        <f t="shared" si="10"/>
        <v>TBD</v>
      </c>
      <c r="M36" s="17" t="str">
        <f t="shared" si="11"/>
        <v>TBD</v>
      </c>
      <c r="N36" s="13"/>
      <c r="O36" s="13"/>
      <c r="P36" s="139"/>
      <c r="Q36" s="147" t="str">
        <f t="shared" si="12"/>
        <v>---</v>
      </c>
      <c r="R36" s="27"/>
    </row>
    <row r="37" spans="1:19" x14ac:dyDescent="0.2">
      <c r="A37" s="16">
        <v>18</v>
      </c>
      <c r="B37" s="17" t="s">
        <v>101</v>
      </c>
      <c r="C37" s="13"/>
      <c r="D37" s="13"/>
      <c r="E37" s="13"/>
      <c r="F37" s="13"/>
      <c r="G37" s="13"/>
      <c r="H37" s="13"/>
      <c r="I37" s="13"/>
      <c r="J37" s="12">
        <f t="shared" si="13"/>
        <v>0</v>
      </c>
      <c r="K37" s="205"/>
      <c r="L37" s="17" t="str">
        <f t="shared" si="10"/>
        <v>TBD</v>
      </c>
      <c r="M37" s="17" t="str">
        <f t="shared" si="11"/>
        <v>TBD</v>
      </c>
      <c r="N37" s="13"/>
      <c r="O37" s="13"/>
      <c r="P37" s="139"/>
      <c r="Q37" s="147" t="str">
        <f t="shared" si="12"/>
        <v>---</v>
      </c>
      <c r="R37" s="27"/>
    </row>
    <row r="38" spans="1:19" x14ac:dyDescent="0.2">
      <c r="A38" s="16">
        <v>12</v>
      </c>
      <c r="B38" s="17" t="s">
        <v>101</v>
      </c>
      <c r="C38" s="13"/>
      <c r="D38" s="13"/>
      <c r="E38" s="13"/>
      <c r="F38" s="13"/>
      <c r="G38" s="13"/>
      <c r="H38" s="13"/>
      <c r="I38" s="13"/>
      <c r="J38" s="12">
        <f t="shared" si="13"/>
        <v>0</v>
      </c>
      <c r="K38" s="205"/>
      <c r="L38" s="17" t="str">
        <f t="shared" si="10"/>
        <v>TBD</v>
      </c>
      <c r="M38" s="17" t="str">
        <f t="shared" si="11"/>
        <v>TBD</v>
      </c>
      <c r="N38" s="13"/>
      <c r="O38" s="13"/>
      <c r="P38" s="139"/>
      <c r="Q38" s="147" t="str">
        <f t="shared" si="12"/>
        <v>---</v>
      </c>
      <c r="R38" s="27"/>
      <c r="S38" s="163"/>
    </row>
    <row r="39" spans="1:19" x14ac:dyDescent="0.2">
      <c r="A39" s="182">
        <v>6</v>
      </c>
      <c r="B39" s="43" t="s">
        <v>101</v>
      </c>
      <c r="C39" s="155"/>
      <c r="D39" s="155"/>
      <c r="E39" s="155"/>
      <c r="F39" s="155"/>
      <c r="G39" s="155"/>
      <c r="H39" s="155"/>
      <c r="I39" s="155"/>
      <c r="J39" s="12">
        <f>SQRT(SUMSQ(C39:I39))</f>
        <v>0</v>
      </c>
      <c r="K39" s="223"/>
      <c r="L39" s="17" t="str">
        <f t="shared" si="10"/>
        <v>TBD</v>
      </c>
      <c r="M39" s="17" t="str">
        <f t="shared" si="11"/>
        <v>TBD</v>
      </c>
      <c r="N39" s="155"/>
      <c r="O39" s="155"/>
      <c r="P39" s="156"/>
      <c r="Q39" s="147" t="str">
        <f t="shared" si="12"/>
        <v>---</v>
      </c>
      <c r="R39" s="158"/>
      <c r="S39" s="163"/>
    </row>
    <row r="40" spans="1:19" ht="12.75" thickBot="1" x14ac:dyDescent="0.25">
      <c r="A40" s="227"/>
      <c r="B40" s="228"/>
      <c r="C40" s="229"/>
      <c r="D40" s="229"/>
      <c r="E40" s="229"/>
      <c r="F40" s="229"/>
      <c r="G40" s="229"/>
      <c r="H40" s="229"/>
      <c r="I40" s="229"/>
      <c r="J40" s="230"/>
      <c r="K40" s="230"/>
      <c r="L40" s="230"/>
      <c r="M40" s="230"/>
      <c r="N40" s="229"/>
      <c r="O40" s="229"/>
      <c r="P40" s="229"/>
      <c r="Q40" s="161"/>
      <c r="R40" s="231"/>
      <c r="S40" s="163"/>
    </row>
    <row r="41" spans="1:19" ht="12.75" thickTop="1" x14ac:dyDescent="0.2">
      <c r="A41" s="184"/>
      <c r="B41" s="185"/>
      <c r="C41" s="186"/>
      <c r="D41" s="186"/>
      <c r="E41" s="186"/>
      <c r="F41" s="186"/>
      <c r="G41" s="186"/>
      <c r="H41" s="186"/>
      <c r="I41" s="186"/>
      <c r="J41" s="184"/>
      <c r="K41" s="184"/>
      <c r="L41" s="184"/>
      <c r="M41" s="184"/>
      <c r="N41" s="186"/>
      <c r="O41" s="186"/>
      <c r="P41" s="186"/>
      <c r="Q41" s="187"/>
      <c r="R41" s="188"/>
      <c r="S41" s="159"/>
    </row>
    <row r="42" spans="1:19" x14ac:dyDescent="0.2">
      <c r="A42" s="159"/>
      <c r="B42" s="189"/>
      <c r="C42" s="159"/>
      <c r="D42" s="159"/>
      <c r="E42" s="159"/>
      <c r="F42" s="159"/>
      <c r="G42" s="159"/>
      <c r="H42" s="159"/>
      <c r="I42" s="159"/>
      <c r="J42" s="159"/>
      <c r="K42" s="159"/>
      <c r="L42" s="159"/>
      <c r="M42" s="159"/>
      <c r="N42" s="159"/>
      <c r="O42" s="159"/>
      <c r="P42" s="160"/>
      <c r="Q42" s="161"/>
      <c r="R42" s="162"/>
      <c r="S42" s="159"/>
    </row>
    <row r="43" spans="1:19" x14ac:dyDescent="0.2">
      <c r="P43" s="160"/>
      <c r="Q43" s="161"/>
    </row>
    <row r="44" spans="1:19" x14ac:dyDescent="0.2">
      <c r="P44" s="160"/>
      <c r="Q44" s="161"/>
    </row>
    <row r="45" spans="1:19" x14ac:dyDescent="0.2">
      <c r="P45" s="160"/>
      <c r="Q45" s="161"/>
    </row>
    <row r="46" spans="1:19" x14ac:dyDescent="0.2">
      <c r="P46" s="160"/>
      <c r="Q46" s="161"/>
    </row>
    <row r="47" spans="1:19" x14ac:dyDescent="0.2">
      <c r="P47" s="160"/>
      <c r="Q47" s="161"/>
    </row>
    <row r="48" spans="1:19" x14ac:dyDescent="0.2">
      <c r="P48" s="159"/>
      <c r="Q48" s="159"/>
    </row>
    <row r="49" spans="16:17" x14ac:dyDescent="0.2">
      <c r="P49" s="160"/>
      <c r="Q49" s="161"/>
    </row>
    <row r="50" spans="16:17" x14ac:dyDescent="0.2">
      <c r="P50" s="160"/>
      <c r="Q50" s="161"/>
    </row>
    <row r="51" spans="16:17" x14ac:dyDescent="0.2">
      <c r="P51" s="160"/>
      <c r="Q51" s="161"/>
    </row>
    <row r="52" spans="16:17" x14ac:dyDescent="0.2">
      <c r="P52" s="160"/>
      <c r="Q52" s="161"/>
    </row>
    <row r="53" spans="16:17" x14ac:dyDescent="0.2">
      <c r="P53" s="160"/>
      <c r="Q53" s="161"/>
    </row>
    <row r="54" spans="16:17" x14ac:dyDescent="0.2">
      <c r="P54" s="160"/>
      <c r="Q54" s="161"/>
    </row>
    <row r="55" spans="16:17" x14ac:dyDescent="0.2">
      <c r="P55" s="160"/>
      <c r="Q55" s="161"/>
    </row>
    <row r="56" spans="16:17" x14ac:dyDescent="0.2">
      <c r="P56" s="160"/>
      <c r="Q56" s="161"/>
    </row>
    <row r="57" spans="16:17" x14ac:dyDescent="0.2">
      <c r="P57" s="160"/>
      <c r="Q57" s="161"/>
    </row>
    <row r="58" spans="16:17" x14ac:dyDescent="0.2">
      <c r="P58" s="160"/>
      <c r="Q58" s="161"/>
    </row>
    <row r="59" spans="16:17" x14ac:dyDescent="0.2">
      <c r="P59" s="160"/>
      <c r="Q59" s="161"/>
    </row>
    <row r="60" spans="16:17" x14ac:dyDescent="0.2">
      <c r="P60" s="160"/>
      <c r="Q60" s="161"/>
    </row>
    <row r="61" spans="16:17" x14ac:dyDescent="0.2">
      <c r="P61" s="160"/>
      <c r="Q61" s="161"/>
    </row>
    <row r="62" spans="16:17" x14ac:dyDescent="0.2">
      <c r="P62" s="160"/>
      <c r="Q62" s="161"/>
    </row>
    <row r="63" spans="16:17" x14ac:dyDescent="0.2">
      <c r="P63" s="160"/>
      <c r="Q63" s="161"/>
    </row>
    <row r="64" spans="16:17" x14ac:dyDescent="0.2">
      <c r="P64" s="160"/>
      <c r="Q64" s="161"/>
    </row>
    <row r="65" spans="16:17" x14ac:dyDescent="0.2">
      <c r="P65" s="160"/>
      <c r="Q65" s="161"/>
    </row>
    <row r="66" spans="16:17" x14ac:dyDescent="0.2">
      <c r="P66" s="159"/>
      <c r="Q66" s="159"/>
    </row>
  </sheetData>
  <phoneticPr fontId="2" type="noConversion"/>
  <conditionalFormatting sqref="Q6">
    <cfRule type="cellIs" dxfId="10" priority="4" stopIfTrue="1" operator="greaterThan">
      <formula>1</formula>
    </cfRule>
  </conditionalFormatting>
  <conditionalFormatting sqref="Q7:Q19">
    <cfRule type="cellIs" dxfId="9" priority="3" stopIfTrue="1" operator="greaterThan">
      <formula>1</formula>
    </cfRule>
  </conditionalFormatting>
  <conditionalFormatting sqref="Q21:Q29">
    <cfRule type="cellIs" dxfId="8" priority="2" stopIfTrue="1" operator="greaterThan">
      <formula>1</formula>
    </cfRule>
  </conditionalFormatting>
  <conditionalFormatting sqref="Q31:Q39">
    <cfRule type="cellIs" dxfId="7" priority="1" stopIfTrue="1" operator="greaterThan">
      <formula>1</formula>
    </cfRule>
  </conditionalFormatting>
  <hyperlinks>
    <hyperlink ref="K1" location="'Laboratory Scope'!A1" display="Back to Lab Scope" xr:uid="{00000000-0004-0000-1200-000000000000}"/>
  </hyperlinks>
  <pageMargins left="0.22" right="0.16" top="0.89" bottom="0.85"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6"/>
  <sheetViews>
    <sheetView workbookViewId="0">
      <selection activeCell="B47" sqref="B47"/>
    </sheetView>
  </sheetViews>
  <sheetFormatPr defaultRowHeight="12.75" x14ac:dyDescent="0.2"/>
  <cols>
    <col min="1" max="1" width="2.42578125" customWidth="1"/>
    <col min="2" max="2" width="5.5703125" customWidth="1"/>
    <col min="3" max="3" width="9.28515625" customWidth="1"/>
    <col min="4" max="4" width="64.42578125" style="1" customWidth="1"/>
    <col min="5" max="5" width="14" customWidth="1"/>
    <col min="6" max="6" width="59.7109375" customWidth="1"/>
    <col min="7" max="7" width="4.28515625" customWidth="1"/>
  </cols>
  <sheetData>
    <row r="1" spans="1:8" ht="13.5" thickBot="1" x14ac:dyDescent="0.25">
      <c r="A1" s="237"/>
      <c r="B1" s="237"/>
      <c r="C1" s="237"/>
      <c r="D1" s="300"/>
      <c r="E1" s="237"/>
      <c r="F1" s="237"/>
      <c r="G1" s="237"/>
      <c r="H1" s="237"/>
    </row>
    <row r="2" spans="1:8" ht="16.5" thickTop="1" x14ac:dyDescent="0.25">
      <c r="A2" s="237"/>
      <c r="B2" s="238"/>
      <c r="C2" s="239" t="s">
        <v>330</v>
      </c>
      <c r="D2" s="301"/>
      <c r="E2" s="240"/>
      <c r="F2" s="240"/>
      <c r="G2" s="241"/>
      <c r="H2" s="237"/>
    </row>
    <row r="3" spans="1:8" x14ac:dyDescent="0.2">
      <c r="A3" s="237"/>
      <c r="B3" s="242"/>
      <c r="C3" s="435" t="s">
        <v>331</v>
      </c>
      <c r="D3" s="435"/>
      <c r="E3" s="243"/>
      <c r="F3" s="243"/>
      <c r="G3" s="244"/>
      <c r="H3" s="237"/>
    </row>
    <row r="4" spans="1:8" x14ac:dyDescent="0.2">
      <c r="A4" s="237"/>
      <c r="B4" s="242"/>
      <c r="C4" s="436"/>
      <c r="D4" s="436"/>
      <c r="E4" s="243"/>
      <c r="F4" s="243"/>
      <c r="G4" s="244"/>
      <c r="H4" s="237"/>
    </row>
    <row r="5" spans="1:8" x14ac:dyDescent="0.2">
      <c r="A5" s="237"/>
      <c r="B5" s="242"/>
      <c r="C5" s="436"/>
      <c r="D5" s="436"/>
      <c r="E5" s="243"/>
      <c r="F5" s="243"/>
      <c r="G5" s="244"/>
      <c r="H5" s="237"/>
    </row>
    <row r="6" spans="1:8" x14ac:dyDescent="0.2">
      <c r="A6" s="237"/>
      <c r="B6" s="242"/>
      <c r="C6" s="245" t="s">
        <v>332</v>
      </c>
      <c r="D6" s="302"/>
      <c r="E6" s="243"/>
      <c r="F6" s="243"/>
      <c r="G6" s="244"/>
      <c r="H6" s="237"/>
    </row>
    <row r="7" spans="1:8" x14ac:dyDescent="0.2">
      <c r="A7" s="237"/>
      <c r="B7" s="242"/>
      <c r="C7" s="246" t="s">
        <v>333</v>
      </c>
      <c r="D7" s="303" t="s">
        <v>334</v>
      </c>
      <c r="E7" s="247" t="s">
        <v>335</v>
      </c>
      <c r="F7" s="248" t="s">
        <v>336</v>
      </c>
      <c r="G7" s="244"/>
      <c r="H7" s="237"/>
    </row>
    <row r="8" spans="1:8" x14ac:dyDescent="0.2">
      <c r="A8" s="237"/>
      <c r="B8" s="242"/>
      <c r="C8" s="437" t="s">
        <v>337</v>
      </c>
      <c r="D8" s="304" t="s">
        <v>338</v>
      </c>
      <c r="E8" s="249" t="s">
        <v>339</v>
      </c>
      <c r="F8" s="250"/>
      <c r="G8" s="244"/>
      <c r="H8" s="237"/>
    </row>
    <row r="9" spans="1:8" x14ac:dyDescent="0.2">
      <c r="A9" s="237"/>
      <c r="B9" s="242"/>
      <c r="C9" s="437"/>
      <c r="D9" s="305" t="s">
        <v>340</v>
      </c>
      <c r="E9" s="251" t="s">
        <v>339</v>
      </c>
      <c r="F9" s="252"/>
      <c r="G9" s="244"/>
      <c r="H9" s="237"/>
    </row>
    <row r="10" spans="1:8" x14ac:dyDescent="0.2">
      <c r="A10" s="237"/>
      <c r="B10" s="242"/>
      <c r="C10" s="437"/>
      <c r="D10" s="305" t="s">
        <v>341</v>
      </c>
      <c r="E10" s="251"/>
      <c r="F10" s="252"/>
      <c r="G10" s="244"/>
      <c r="H10" s="237"/>
    </row>
    <row r="11" spans="1:8" x14ac:dyDescent="0.2">
      <c r="A11" s="237"/>
      <c r="B11" s="242"/>
      <c r="C11" s="437"/>
      <c r="D11" s="438" t="s">
        <v>342</v>
      </c>
      <c r="E11" s="439"/>
      <c r="F11" s="440"/>
      <c r="G11" s="244"/>
      <c r="H11" s="237"/>
    </row>
    <row r="12" spans="1:8" x14ac:dyDescent="0.2">
      <c r="A12" s="237"/>
      <c r="B12" s="242"/>
      <c r="C12" s="437"/>
      <c r="D12" s="438"/>
      <c r="E12" s="439"/>
      <c r="F12" s="440"/>
      <c r="G12" s="244"/>
      <c r="H12" s="237"/>
    </row>
    <row r="13" spans="1:8" x14ac:dyDescent="0.2">
      <c r="A13" s="237"/>
      <c r="B13" s="242"/>
      <c r="C13" s="437"/>
      <c r="D13" s="305" t="s">
        <v>343</v>
      </c>
      <c r="E13" s="251"/>
      <c r="F13" s="252"/>
      <c r="G13" s="244"/>
      <c r="H13" s="237"/>
    </row>
    <row r="14" spans="1:8" x14ac:dyDescent="0.2">
      <c r="A14" s="237"/>
      <c r="B14" s="242"/>
      <c r="C14" s="437"/>
      <c r="D14" s="305" t="s">
        <v>344</v>
      </c>
      <c r="E14" s="251"/>
      <c r="F14" s="252"/>
      <c r="G14" s="244"/>
      <c r="H14" s="237"/>
    </row>
    <row r="15" spans="1:8" x14ac:dyDescent="0.2">
      <c r="A15" s="237"/>
      <c r="B15" s="242"/>
      <c r="C15" s="437"/>
      <c r="D15" s="305" t="s">
        <v>345</v>
      </c>
      <c r="E15" s="251"/>
      <c r="F15" s="252"/>
      <c r="G15" s="244"/>
      <c r="H15" s="237"/>
    </row>
    <row r="16" spans="1:8" x14ac:dyDescent="0.2">
      <c r="A16" s="237"/>
      <c r="B16" s="242"/>
      <c r="C16" s="437"/>
      <c r="D16" s="438" t="s">
        <v>346</v>
      </c>
      <c r="E16" s="439" t="s">
        <v>339</v>
      </c>
      <c r="F16" s="440"/>
      <c r="G16" s="244"/>
      <c r="H16" s="237"/>
    </row>
    <row r="17" spans="1:8" x14ac:dyDescent="0.2">
      <c r="A17" s="237"/>
      <c r="B17" s="242"/>
      <c r="C17" s="437"/>
      <c r="D17" s="438"/>
      <c r="E17" s="439"/>
      <c r="F17" s="440"/>
      <c r="G17" s="244"/>
      <c r="H17" s="237"/>
    </row>
    <row r="18" spans="1:8" x14ac:dyDescent="0.2">
      <c r="A18" s="237"/>
      <c r="B18" s="242"/>
      <c r="C18" s="437"/>
      <c r="D18" s="305" t="s">
        <v>347</v>
      </c>
      <c r="E18" s="251"/>
      <c r="F18" s="252"/>
      <c r="G18" s="244"/>
      <c r="H18" s="237"/>
    </row>
    <row r="19" spans="1:8" x14ac:dyDescent="0.2">
      <c r="A19" s="237"/>
      <c r="B19" s="242"/>
      <c r="C19" s="437"/>
      <c r="D19" s="305" t="s">
        <v>348</v>
      </c>
      <c r="E19" s="251"/>
      <c r="F19" s="252"/>
      <c r="G19" s="244"/>
      <c r="H19" s="237"/>
    </row>
    <row r="20" spans="1:8" x14ac:dyDescent="0.2">
      <c r="A20" s="237"/>
      <c r="B20" s="242"/>
      <c r="C20" s="437"/>
      <c r="D20" s="305" t="s">
        <v>349</v>
      </c>
      <c r="E20" s="251"/>
      <c r="F20" s="252"/>
      <c r="G20" s="244"/>
      <c r="H20" s="237"/>
    </row>
    <row r="21" spans="1:8" x14ac:dyDescent="0.2">
      <c r="A21" s="237"/>
      <c r="B21" s="242"/>
      <c r="C21" s="437"/>
      <c r="D21" s="305" t="s">
        <v>350</v>
      </c>
      <c r="E21" s="251"/>
      <c r="F21" s="252"/>
      <c r="G21" s="244"/>
      <c r="H21" s="237"/>
    </row>
    <row r="22" spans="1:8" x14ac:dyDescent="0.2">
      <c r="A22" s="237"/>
      <c r="B22" s="242"/>
      <c r="C22" s="437"/>
      <c r="D22" s="306" t="s">
        <v>351</v>
      </c>
      <c r="E22" s="253"/>
      <c r="F22" s="254"/>
      <c r="G22" s="244"/>
      <c r="H22" s="237"/>
    </row>
    <row r="23" spans="1:8" x14ac:dyDescent="0.2">
      <c r="A23" s="237"/>
      <c r="B23" s="242"/>
      <c r="C23" s="454" t="s">
        <v>352</v>
      </c>
      <c r="D23" s="307" t="s">
        <v>353</v>
      </c>
      <c r="E23" s="255"/>
      <c r="F23" s="256"/>
      <c r="G23" s="244"/>
      <c r="H23" s="237"/>
    </row>
    <row r="24" spans="1:8" x14ac:dyDescent="0.2">
      <c r="A24" s="237"/>
      <c r="B24" s="242"/>
      <c r="C24" s="454"/>
      <c r="D24" s="308" t="s">
        <v>354</v>
      </c>
      <c r="E24" s="257"/>
      <c r="F24" s="258"/>
      <c r="G24" s="244"/>
      <c r="H24" s="237"/>
    </row>
    <row r="25" spans="1:8" x14ac:dyDescent="0.2">
      <c r="A25" s="237"/>
      <c r="B25" s="242"/>
      <c r="C25" s="454"/>
      <c r="D25" s="308" t="s">
        <v>355</v>
      </c>
      <c r="E25" s="257"/>
      <c r="F25" s="258"/>
      <c r="G25" s="244"/>
      <c r="H25" s="237"/>
    </row>
    <row r="26" spans="1:8" x14ac:dyDescent="0.2">
      <c r="A26" s="237"/>
      <c r="B26" s="242"/>
      <c r="C26" s="454"/>
      <c r="D26" s="441" t="s">
        <v>356</v>
      </c>
      <c r="E26" s="443"/>
      <c r="F26" s="445"/>
      <c r="G26" s="244"/>
      <c r="H26" s="237"/>
    </row>
    <row r="27" spans="1:8" x14ac:dyDescent="0.2">
      <c r="A27" s="237"/>
      <c r="B27" s="242"/>
      <c r="C27" s="454"/>
      <c r="D27" s="442"/>
      <c r="E27" s="444"/>
      <c r="F27" s="446"/>
      <c r="G27" s="244"/>
      <c r="H27" s="237"/>
    </row>
    <row r="28" spans="1:8" x14ac:dyDescent="0.2">
      <c r="A28" s="237"/>
      <c r="B28" s="242"/>
      <c r="C28" s="447" t="s">
        <v>357</v>
      </c>
      <c r="D28" s="309" t="s">
        <v>358</v>
      </c>
      <c r="E28" s="259"/>
      <c r="F28" s="260"/>
      <c r="G28" s="244"/>
      <c r="H28" s="237"/>
    </row>
    <row r="29" spans="1:8" x14ac:dyDescent="0.2">
      <c r="A29" s="237"/>
      <c r="B29" s="242"/>
      <c r="C29" s="447"/>
      <c r="D29" s="310" t="s">
        <v>359</v>
      </c>
      <c r="E29" s="261"/>
      <c r="F29" s="262"/>
      <c r="G29" s="244"/>
      <c r="H29" s="237"/>
    </row>
    <row r="30" spans="1:8" ht="24" x14ac:dyDescent="0.2">
      <c r="A30" s="237"/>
      <c r="B30" s="242"/>
      <c r="C30" s="447"/>
      <c r="D30" s="310" t="s">
        <v>360</v>
      </c>
      <c r="E30" s="261"/>
      <c r="F30" s="262"/>
      <c r="G30" s="244"/>
      <c r="H30" s="237"/>
    </row>
    <row r="31" spans="1:8" x14ac:dyDescent="0.2">
      <c r="A31" s="237"/>
      <c r="B31" s="242"/>
      <c r="C31" s="447"/>
      <c r="D31" s="311" t="s">
        <v>361</v>
      </c>
      <c r="E31" s="263"/>
      <c r="F31" s="264"/>
      <c r="G31" s="244"/>
      <c r="H31" s="237"/>
    </row>
    <row r="32" spans="1:8" ht="24" x14ac:dyDescent="0.2">
      <c r="A32" s="237"/>
      <c r="B32" s="242"/>
      <c r="C32" s="448" t="s">
        <v>362</v>
      </c>
      <c r="D32" s="312" t="s">
        <v>363</v>
      </c>
      <c r="E32" s="265"/>
      <c r="F32" s="266"/>
      <c r="G32" s="244"/>
      <c r="H32" s="237"/>
    </row>
    <row r="33" spans="1:8" ht="24" x14ac:dyDescent="0.2">
      <c r="A33" s="237"/>
      <c r="B33" s="242"/>
      <c r="C33" s="448"/>
      <c r="D33" s="313" t="s">
        <v>364</v>
      </c>
      <c r="E33" s="267"/>
      <c r="F33" s="268"/>
      <c r="G33" s="244"/>
      <c r="H33" s="237"/>
    </row>
    <row r="34" spans="1:8" ht="24" x14ac:dyDescent="0.2">
      <c r="A34" s="237"/>
      <c r="B34" s="242"/>
      <c r="C34" s="448"/>
      <c r="D34" s="313" t="s">
        <v>365</v>
      </c>
      <c r="E34" s="267"/>
      <c r="F34" s="268"/>
      <c r="G34" s="244"/>
      <c r="H34" s="237"/>
    </row>
    <row r="35" spans="1:8" x14ac:dyDescent="0.2">
      <c r="A35" s="237"/>
      <c r="B35" s="242"/>
      <c r="C35" s="449" t="s">
        <v>366</v>
      </c>
      <c r="D35" s="314" t="s">
        <v>367</v>
      </c>
      <c r="E35" s="269"/>
      <c r="F35" s="270"/>
      <c r="G35" s="244"/>
      <c r="H35" s="237"/>
    </row>
    <row r="36" spans="1:8" x14ac:dyDescent="0.2">
      <c r="A36" s="237"/>
      <c r="B36" s="242"/>
      <c r="C36" s="449"/>
      <c r="D36" s="315" t="s">
        <v>368</v>
      </c>
      <c r="E36" s="271"/>
      <c r="F36" s="272"/>
      <c r="G36" s="244"/>
      <c r="H36" s="237"/>
    </row>
    <row r="37" spans="1:8" x14ac:dyDescent="0.2">
      <c r="A37" s="237"/>
      <c r="B37" s="242"/>
      <c r="C37" s="449"/>
      <c r="D37" s="315" t="s">
        <v>369</v>
      </c>
      <c r="E37" s="271"/>
      <c r="F37" s="272"/>
      <c r="G37" s="244"/>
      <c r="H37" s="237"/>
    </row>
    <row r="38" spans="1:8" x14ac:dyDescent="0.2">
      <c r="A38" s="237"/>
      <c r="B38" s="242"/>
      <c r="C38" s="449"/>
      <c r="D38" s="315" t="s">
        <v>370</v>
      </c>
      <c r="E38" s="271"/>
      <c r="F38" s="272"/>
      <c r="G38" s="244"/>
      <c r="H38" s="237"/>
    </row>
    <row r="39" spans="1:8" x14ac:dyDescent="0.2">
      <c r="A39" s="237"/>
      <c r="B39" s="242"/>
      <c r="C39" s="449"/>
      <c r="D39" s="315" t="s">
        <v>371</v>
      </c>
      <c r="E39" s="271"/>
      <c r="F39" s="272"/>
      <c r="G39" s="244"/>
      <c r="H39" s="237"/>
    </row>
    <row r="40" spans="1:8" x14ac:dyDescent="0.2">
      <c r="A40" s="237"/>
      <c r="B40" s="242"/>
      <c r="C40" s="449"/>
      <c r="D40" s="316" t="s">
        <v>372</v>
      </c>
      <c r="E40" s="273"/>
      <c r="F40" s="274"/>
      <c r="G40" s="244"/>
      <c r="H40" s="237"/>
    </row>
    <row r="41" spans="1:8" x14ac:dyDescent="0.2">
      <c r="A41" s="237"/>
      <c r="B41" s="242"/>
      <c r="C41" s="450" t="s">
        <v>373</v>
      </c>
      <c r="D41" s="317" t="s">
        <v>374</v>
      </c>
      <c r="E41" s="275"/>
      <c r="F41" s="276"/>
      <c r="G41" s="244"/>
      <c r="H41" s="237"/>
    </row>
    <row r="42" spans="1:8" x14ac:dyDescent="0.2">
      <c r="A42" s="237"/>
      <c r="B42" s="242"/>
      <c r="C42" s="450"/>
      <c r="D42" s="318" t="s">
        <v>375</v>
      </c>
      <c r="E42" s="277"/>
      <c r="F42" s="278"/>
      <c r="G42" s="244"/>
      <c r="H42" s="237"/>
    </row>
    <row r="43" spans="1:8" x14ac:dyDescent="0.2">
      <c r="A43" s="237"/>
      <c r="B43" s="242"/>
      <c r="C43" s="450"/>
      <c r="D43" s="318" t="s">
        <v>376</v>
      </c>
      <c r="E43" s="277"/>
      <c r="F43" s="278"/>
      <c r="G43" s="244"/>
      <c r="H43" s="237"/>
    </row>
    <row r="44" spans="1:8" ht="24" x14ac:dyDescent="0.2">
      <c r="A44" s="237"/>
      <c r="B44" s="242"/>
      <c r="C44" s="450"/>
      <c r="D44" s="318" t="s">
        <v>377</v>
      </c>
      <c r="E44" s="279"/>
      <c r="F44" s="280"/>
      <c r="G44" s="244"/>
      <c r="H44" s="237"/>
    </row>
    <row r="45" spans="1:8" x14ac:dyDescent="0.2">
      <c r="A45" s="237"/>
      <c r="B45" s="242"/>
      <c r="C45" s="451" t="s">
        <v>378</v>
      </c>
      <c r="D45" s="319" t="s">
        <v>379</v>
      </c>
      <c r="E45" s="281"/>
      <c r="F45" s="282"/>
      <c r="G45" s="244"/>
      <c r="H45" s="237"/>
    </row>
    <row r="46" spans="1:8" x14ac:dyDescent="0.2">
      <c r="A46" s="237"/>
      <c r="B46" s="242"/>
      <c r="C46" s="452"/>
      <c r="D46" s="320" t="s">
        <v>380</v>
      </c>
      <c r="E46" s="283"/>
      <c r="F46" s="284"/>
      <c r="G46" s="244"/>
      <c r="H46" s="237"/>
    </row>
    <row r="47" spans="1:8" ht="80.25" x14ac:dyDescent="0.2">
      <c r="A47" s="237"/>
      <c r="B47" s="242"/>
      <c r="C47" s="285" t="s">
        <v>381</v>
      </c>
      <c r="D47" s="321" t="s">
        <v>382</v>
      </c>
      <c r="E47" s="286"/>
      <c r="F47" s="287"/>
      <c r="G47" s="244"/>
      <c r="H47" s="237"/>
    </row>
    <row r="48" spans="1:8" ht="150" x14ac:dyDescent="0.2">
      <c r="A48" s="237"/>
      <c r="B48" s="242"/>
      <c r="C48" s="288" t="s">
        <v>383</v>
      </c>
      <c r="D48" s="322" t="s">
        <v>384</v>
      </c>
      <c r="E48" s="289"/>
      <c r="F48" s="290"/>
      <c r="G48" s="244"/>
      <c r="H48" s="237"/>
    </row>
    <row r="49" spans="1:8" x14ac:dyDescent="0.2">
      <c r="A49" s="237"/>
      <c r="B49" s="242"/>
      <c r="C49" s="453" t="s">
        <v>385</v>
      </c>
      <c r="D49" s="323" t="s">
        <v>386</v>
      </c>
      <c r="E49" s="291"/>
      <c r="F49" s="292"/>
      <c r="G49" s="244"/>
      <c r="H49" s="237"/>
    </row>
    <row r="50" spans="1:8" x14ac:dyDescent="0.2">
      <c r="A50" s="237"/>
      <c r="B50" s="242"/>
      <c r="C50" s="453"/>
      <c r="D50" s="324" t="s">
        <v>387</v>
      </c>
      <c r="E50" s="293"/>
      <c r="F50" s="294"/>
      <c r="G50" s="244"/>
      <c r="H50" s="237"/>
    </row>
    <row r="51" spans="1:8" x14ac:dyDescent="0.2">
      <c r="A51" s="237"/>
      <c r="B51" s="242"/>
      <c r="C51" s="453"/>
      <c r="D51" s="324" t="s">
        <v>388</v>
      </c>
      <c r="E51" s="293"/>
      <c r="F51" s="294"/>
      <c r="G51" s="244"/>
      <c r="H51" s="237"/>
    </row>
    <row r="52" spans="1:8" x14ac:dyDescent="0.2">
      <c r="A52" s="237"/>
      <c r="B52" s="242"/>
      <c r="C52" s="453"/>
      <c r="D52" s="324" t="s">
        <v>389</v>
      </c>
      <c r="E52" s="293"/>
      <c r="F52" s="294"/>
      <c r="G52" s="244"/>
      <c r="H52" s="237"/>
    </row>
    <row r="53" spans="1:8" x14ac:dyDescent="0.2">
      <c r="A53" s="237"/>
      <c r="B53" s="242"/>
      <c r="C53" s="453"/>
      <c r="D53" s="324" t="s">
        <v>390</v>
      </c>
      <c r="E53" s="293"/>
      <c r="F53" s="294"/>
      <c r="G53" s="244"/>
      <c r="H53" s="237"/>
    </row>
    <row r="54" spans="1:8" x14ac:dyDescent="0.2">
      <c r="A54" s="237"/>
      <c r="B54" s="242"/>
      <c r="C54" s="453"/>
      <c r="D54" s="325" t="s">
        <v>391</v>
      </c>
      <c r="E54" s="295"/>
      <c r="F54" s="296"/>
      <c r="G54" s="244"/>
      <c r="H54" s="237"/>
    </row>
    <row r="55" spans="1:8" ht="13.5" thickBot="1" x14ac:dyDescent="0.25">
      <c r="A55" s="237"/>
      <c r="B55" s="297"/>
      <c r="C55" s="298"/>
      <c r="D55" s="326"/>
      <c r="E55" s="298"/>
      <c r="F55" s="298"/>
      <c r="G55" s="299"/>
      <c r="H55" s="237"/>
    </row>
    <row r="56" spans="1:8" ht="13.5" thickTop="1" x14ac:dyDescent="0.2">
      <c r="A56" s="237"/>
      <c r="B56" s="237"/>
      <c r="C56" s="237"/>
      <c r="D56" s="300"/>
      <c r="E56" s="237"/>
      <c r="F56" s="237"/>
      <c r="G56" s="237"/>
      <c r="H56" s="237"/>
    </row>
  </sheetData>
  <mergeCells count="18">
    <mergeCell ref="C35:C40"/>
    <mergeCell ref="C41:C44"/>
    <mergeCell ref="C45:C46"/>
    <mergeCell ref="C49:C54"/>
    <mergeCell ref="C23:C27"/>
    <mergeCell ref="D26:D27"/>
    <mergeCell ref="E26:E27"/>
    <mergeCell ref="F26:F27"/>
    <mergeCell ref="C28:C31"/>
    <mergeCell ref="C32:C34"/>
    <mergeCell ref="C3:D5"/>
    <mergeCell ref="C8:C22"/>
    <mergeCell ref="D11:D12"/>
    <mergeCell ref="E11:E12"/>
    <mergeCell ref="F11:F12"/>
    <mergeCell ref="D16:D17"/>
    <mergeCell ref="E16:E17"/>
    <mergeCell ref="F16:F17"/>
  </mergeCells>
  <dataValidations count="1">
    <dataValidation type="list" showInputMessage="1" showErrorMessage="1" sqref="E8:E16 E28:E54 E18:E26" xr:uid="{00000000-0002-0000-0100-000000000000}">
      <formula1>$F$63:$F$67</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65"/>
  <sheetViews>
    <sheetView workbookViewId="0">
      <selection activeCell="K1" sqref="K1"/>
    </sheetView>
  </sheetViews>
  <sheetFormatPr defaultColWidth="9.140625" defaultRowHeight="12" x14ac:dyDescent="0.2"/>
  <cols>
    <col min="1" max="1" width="10.5703125" style="1" customWidth="1"/>
    <col min="2" max="2" width="6.85546875" style="3" customWidth="1"/>
    <col min="3" max="9" width="7.7109375" style="1" customWidth="1"/>
    <col min="10" max="11" width="7.140625" style="1" customWidth="1"/>
    <col min="12" max="12" width="5.5703125" style="1" customWidth="1"/>
    <col min="13" max="13" width="8" style="1" customWidth="1"/>
    <col min="14" max="14" width="5.85546875" style="1" bestFit="1" customWidth="1"/>
    <col min="15" max="15" width="9" style="1" bestFit="1" customWidth="1"/>
    <col min="16" max="16" width="9.7109375" style="1" bestFit="1" customWidth="1"/>
    <col min="17" max="17" width="8.7109375" style="1" customWidth="1"/>
    <col min="18" max="18" width="27.14062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6"/>
      <c r="N1" s="6"/>
      <c r="O1" s="6"/>
      <c r="P1" s="136"/>
      <c r="Q1" s="136"/>
      <c r="R1" s="9"/>
    </row>
    <row r="2" spans="1:18" ht="12.75" x14ac:dyDescent="0.2">
      <c r="A2" s="10" t="s">
        <v>1</v>
      </c>
      <c r="B2" s="11"/>
      <c r="C2" s="12"/>
      <c r="D2" s="13"/>
      <c r="E2" s="12"/>
      <c r="F2" s="12"/>
      <c r="G2" s="12"/>
      <c r="H2" s="13"/>
      <c r="I2" s="12"/>
      <c r="J2" s="14"/>
      <c r="K2" s="14"/>
      <c r="L2" s="12"/>
      <c r="M2" s="12"/>
      <c r="N2" s="12"/>
      <c r="O2" s="12"/>
      <c r="P2" s="137"/>
      <c r="Q2" s="137"/>
      <c r="R2" s="15"/>
    </row>
    <row r="3" spans="1:18" x14ac:dyDescent="0.2">
      <c r="A3" s="16"/>
      <c r="B3" s="17"/>
      <c r="C3" s="12"/>
      <c r="D3" s="18" t="s">
        <v>23</v>
      </c>
      <c r="E3" s="12"/>
      <c r="F3" s="12"/>
      <c r="G3" s="12"/>
      <c r="H3" s="12"/>
      <c r="I3" s="12"/>
      <c r="J3" s="12"/>
      <c r="K3" s="12"/>
      <c r="L3" s="12"/>
      <c r="M3" s="12"/>
      <c r="N3" s="12"/>
      <c r="O3" s="142" t="s">
        <v>265</v>
      </c>
      <c r="P3" s="191" t="s">
        <v>279</v>
      </c>
      <c r="Q3" s="137"/>
      <c r="R3" s="15"/>
    </row>
    <row r="4" spans="1:18" x14ac:dyDescent="0.2">
      <c r="A4" s="16"/>
      <c r="B4" s="17"/>
      <c r="C4" s="12"/>
      <c r="D4" s="13"/>
      <c r="E4" s="13"/>
      <c r="F4" s="13"/>
      <c r="G4" s="13"/>
      <c r="H4" s="13"/>
      <c r="I4" s="13"/>
      <c r="J4" s="12"/>
      <c r="K4" s="12"/>
      <c r="L4" s="12"/>
      <c r="M4" s="12"/>
      <c r="N4" s="12"/>
      <c r="O4" s="12"/>
      <c r="P4" s="137"/>
      <c r="Q4" s="137"/>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28</v>
      </c>
      <c r="P5" s="138" t="s">
        <v>263</v>
      </c>
      <c r="Q5" s="146" t="s">
        <v>264</v>
      </c>
      <c r="R5" s="22" t="s">
        <v>11</v>
      </c>
    </row>
    <row r="6" spans="1:18" ht="12.75" thickTop="1" x14ac:dyDescent="0.2">
      <c r="A6" s="37" t="s">
        <v>112</v>
      </c>
      <c r="B6" s="43" t="s">
        <v>110</v>
      </c>
      <c r="C6" s="13"/>
      <c r="D6" s="13"/>
      <c r="E6" s="13"/>
      <c r="F6" s="13"/>
      <c r="G6" s="13"/>
      <c r="H6" s="13"/>
      <c r="I6" s="13"/>
      <c r="J6" s="12">
        <f t="shared" ref="J6:J16" si="0">SQRT(SUMSQ(C6:I6))</f>
        <v>0</v>
      </c>
      <c r="K6" s="205"/>
      <c r="L6" s="17" t="str">
        <f t="shared" ref="L6" si="1">IF(K6="","TBD",IF(K6&gt;0,ROUND(TINV(0.0455,K6),2),"TBD"))</f>
        <v>TBD</v>
      </c>
      <c r="M6" s="17" t="str">
        <f t="shared" ref="M6" si="2">IF(L6="TBD","TBD",IF(K6&lt;&gt;0,FIXED((J6*L6),2-1-INT(LOG10(ABS(J6*L6)))),"TBD"))</f>
        <v>TBD</v>
      </c>
      <c r="N6" s="13"/>
      <c r="O6" s="13"/>
      <c r="P6" s="139"/>
      <c r="Q6" s="147" t="str">
        <f>IF(K6=0,"---",IF(P6=0,"---",M6/(P6/3)))</f>
        <v>---</v>
      </c>
      <c r="R6" s="27"/>
    </row>
    <row r="7" spans="1:18" x14ac:dyDescent="0.2">
      <c r="A7" s="37" t="s">
        <v>113</v>
      </c>
      <c r="B7" s="43" t="s">
        <v>110</v>
      </c>
      <c r="C7" s="13"/>
      <c r="D7" s="13"/>
      <c r="E7" s="13"/>
      <c r="F7" s="13"/>
      <c r="G7" s="13"/>
      <c r="H7" s="13"/>
      <c r="I7" s="13"/>
      <c r="J7" s="12">
        <f t="shared" si="0"/>
        <v>0</v>
      </c>
      <c r="K7" s="205"/>
      <c r="L7" s="17" t="str">
        <f t="shared" ref="L7:L16" si="3">IF(K7="","TBD",IF(K7&gt;0,ROUND(TINV(0.0455,K7),2),"TBD"))</f>
        <v>TBD</v>
      </c>
      <c r="M7" s="17" t="str">
        <f t="shared" ref="M7:M16" si="4">IF(L7="TBD","TBD",IF(K7&lt;&gt;0,FIXED((J7*L7),2-1-INT(LOG10(ABS(J7*L7)))),"TBD"))</f>
        <v>TBD</v>
      </c>
      <c r="N7" s="13"/>
      <c r="O7" s="13"/>
      <c r="P7" s="139"/>
      <c r="Q7" s="147" t="str">
        <f t="shared" ref="Q7:Q16" si="5">IF(K7=0,"---",IF(P7=0,"---",M7/(P7/3)))</f>
        <v>---</v>
      </c>
      <c r="R7" s="27"/>
    </row>
    <row r="8" spans="1:18" x14ac:dyDescent="0.2">
      <c r="A8" s="37" t="s">
        <v>114</v>
      </c>
      <c r="B8" s="43" t="s">
        <v>110</v>
      </c>
      <c r="C8" s="13"/>
      <c r="D8" s="13"/>
      <c r="E8" s="13"/>
      <c r="F8" s="13"/>
      <c r="G8" s="13"/>
      <c r="H8" s="13"/>
      <c r="I8" s="13"/>
      <c r="J8" s="12">
        <f t="shared" si="0"/>
        <v>0</v>
      </c>
      <c r="K8" s="205"/>
      <c r="L8" s="17" t="str">
        <f t="shared" si="3"/>
        <v>TBD</v>
      </c>
      <c r="M8" s="17" t="str">
        <f t="shared" si="4"/>
        <v>TBD</v>
      </c>
      <c r="N8" s="13"/>
      <c r="O8" s="13"/>
      <c r="P8" s="139"/>
      <c r="Q8" s="147" t="str">
        <f t="shared" si="5"/>
        <v>---</v>
      </c>
      <c r="R8" s="27"/>
    </row>
    <row r="9" spans="1:18" x14ac:dyDescent="0.2">
      <c r="A9" s="37">
        <v>100</v>
      </c>
      <c r="B9" s="43" t="s">
        <v>110</v>
      </c>
      <c r="C9" s="13"/>
      <c r="D9" s="13"/>
      <c r="E9" s="13"/>
      <c r="F9" s="13"/>
      <c r="G9" s="13"/>
      <c r="H9" s="13"/>
      <c r="I9" s="13"/>
      <c r="J9" s="12">
        <f>SQRT(SUMSQ(C9:I9))</f>
        <v>0</v>
      </c>
      <c r="K9" s="205"/>
      <c r="L9" s="17" t="str">
        <f t="shared" si="3"/>
        <v>TBD</v>
      </c>
      <c r="M9" s="17" t="str">
        <f t="shared" si="4"/>
        <v>TBD</v>
      </c>
      <c r="N9" s="13"/>
      <c r="O9" s="13"/>
      <c r="P9" s="139"/>
      <c r="Q9" s="147" t="str">
        <f t="shared" si="5"/>
        <v>---</v>
      </c>
      <c r="R9" s="27"/>
    </row>
    <row r="10" spans="1:18" x14ac:dyDescent="0.2">
      <c r="A10" s="37" t="s">
        <v>115</v>
      </c>
      <c r="B10" s="43" t="s">
        <v>110</v>
      </c>
      <c r="C10" s="13"/>
      <c r="D10" s="13"/>
      <c r="E10" s="13"/>
      <c r="F10" s="13"/>
      <c r="G10" s="13"/>
      <c r="H10" s="13"/>
      <c r="I10" s="13"/>
      <c r="J10" s="12">
        <f t="shared" si="0"/>
        <v>0</v>
      </c>
      <c r="K10" s="205"/>
      <c r="L10" s="17" t="str">
        <f t="shared" si="3"/>
        <v>TBD</v>
      </c>
      <c r="M10" s="17" t="str">
        <f t="shared" si="4"/>
        <v>TBD</v>
      </c>
      <c r="N10" s="13"/>
      <c r="O10" s="13"/>
      <c r="P10" s="139"/>
      <c r="Q10" s="147" t="str">
        <f t="shared" si="5"/>
        <v>---</v>
      </c>
      <c r="R10" s="27"/>
    </row>
    <row r="11" spans="1:18" x14ac:dyDescent="0.2">
      <c r="A11" s="37" t="s">
        <v>118</v>
      </c>
      <c r="B11" s="43" t="s">
        <v>110</v>
      </c>
      <c r="C11" s="13"/>
      <c r="D11" s="13"/>
      <c r="E11" s="13"/>
      <c r="F11" s="13"/>
      <c r="G11" s="13"/>
      <c r="H11" s="13"/>
      <c r="I11" s="13"/>
      <c r="J11" s="12">
        <f>SQRT(SUMSQ(C11:I11))</f>
        <v>0</v>
      </c>
      <c r="K11" s="205"/>
      <c r="L11" s="17" t="str">
        <f t="shared" si="3"/>
        <v>TBD</v>
      </c>
      <c r="M11" s="17" t="str">
        <f t="shared" si="4"/>
        <v>TBD</v>
      </c>
      <c r="N11" s="13"/>
      <c r="O11" s="13"/>
      <c r="P11" s="139"/>
      <c r="Q11" s="147" t="str">
        <f t="shared" si="5"/>
        <v>---</v>
      </c>
      <c r="R11" s="27"/>
    </row>
    <row r="12" spans="1:18" x14ac:dyDescent="0.2">
      <c r="A12" s="37">
        <v>20</v>
      </c>
      <c r="B12" s="43" t="s">
        <v>110</v>
      </c>
      <c r="C12" s="13"/>
      <c r="D12" s="13"/>
      <c r="E12" s="13"/>
      <c r="F12" s="13"/>
      <c r="G12" s="13"/>
      <c r="H12" s="13"/>
      <c r="I12" s="13"/>
      <c r="J12" s="12">
        <f>SQRT(SUMSQ(C12:I12))</f>
        <v>0</v>
      </c>
      <c r="K12" s="205"/>
      <c r="L12" s="17" t="str">
        <f t="shared" si="3"/>
        <v>TBD</v>
      </c>
      <c r="M12" s="17" t="str">
        <f t="shared" si="4"/>
        <v>TBD</v>
      </c>
      <c r="N12" s="13"/>
      <c r="O12" s="13"/>
      <c r="P12" s="139"/>
      <c r="Q12" s="147" t="str">
        <f t="shared" si="5"/>
        <v>---</v>
      </c>
      <c r="R12" s="27"/>
    </row>
    <row r="13" spans="1:18" x14ac:dyDescent="0.2">
      <c r="A13" s="37" t="s">
        <v>117</v>
      </c>
      <c r="B13" s="43" t="s">
        <v>110</v>
      </c>
      <c r="C13" s="13"/>
      <c r="D13" s="13"/>
      <c r="E13" s="13"/>
      <c r="F13" s="13"/>
      <c r="G13" s="13"/>
      <c r="H13" s="13"/>
      <c r="I13" s="13"/>
      <c r="J13" s="12">
        <f t="shared" si="0"/>
        <v>0</v>
      </c>
      <c r="K13" s="205"/>
      <c r="L13" s="17" t="str">
        <f t="shared" si="3"/>
        <v>TBD</v>
      </c>
      <c r="M13" s="17" t="str">
        <f t="shared" si="4"/>
        <v>TBD</v>
      </c>
      <c r="N13" s="13"/>
      <c r="O13" s="13"/>
      <c r="P13" s="139"/>
      <c r="Q13" s="147" t="str">
        <f t="shared" si="5"/>
        <v>---</v>
      </c>
      <c r="R13" s="27"/>
    </row>
    <row r="14" spans="1:18" x14ac:dyDescent="0.2">
      <c r="A14" s="37" t="s">
        <v>116</v>
      </c>
      <c r="B14" s="43" t="s">
        <v>110</v>
      </c>
      <c r="C14" s="13"/>
      <c r="D14" s="13"/>
      <c r="E14" s="13"/>
      <c r="F14" s="13"/>
      <c r="G14" s="13"/>
      <c r="H14" s="13"/>
      <c r="I14" s="13"/>
      <c r="J14" s="12">
        <f>SQRT(SUMSQ(C14:I14))</f>
        <v>0</v>
      </c>
      <c r="K14" s="205"/>
      <c r="L14" s="17" t="str">
        <f t="shared" si="3"/>
        <v>TBD</v>
      </c>
      <c r="M14" s="17" t="str">
        <f t="shared" si="4"/>
        <v>TBD</v>
      </c>
      <c r="N14" s="13"/>
      <c r="O14" s="13"/>
      <c r="P14" s="139"/>
      <c r="Q14" s="147" t="str">
        <f t="shared" si="5"/>
        <v>---</v>
      </c>
      <c r="R14" s="27"/>
    </row>
    <row r="15" spans="1:18" x14ac:dyDescent="0.2">
      <c r="A15" s="37">
        <v>0</v>
      </c>
      <c r="B15" s="43" t="s">
        <v>110</v>
      </c>
      <c r="C15" s="13"/>
      <c r="D15" s="13"/>
      <c r="E15" s="13"/>
      <c r="F15" s="13"/>
      <c r="G15" s="13"/>
      <c r="H15" s="13"/>
      <c r="I15" s="13"/>
      <c r="J15" s="12">
        <f t="shared" si="0"/>
        <v>0</v>
      </c>
      <c r="K15" s="205"/>
      <c r="L15" s="17" t="str">
        <f t="shared" si="3"/>
        <v>TBD</v>
      </c>
      <c r="M15" s="17" t="str">
        <f t="shared" si="4"/>
        <v>TBD</v>
      </c>
      <c r="N15" s="13"/>
      <c r="O15" s="13"/>
      <c r="P15" s="139"/>
      <c r="Q15" s="147" t="str">
        <f t="shared" si="5"/>
        <v>---</v>
      </c>
      <c r="R15" s="27"/>
    </row>
    <row r="16" spans="1:18" x14ac:dyDescent="0.2">
      <c r="A16" s="37">
        <v>-10</v>
      </c>
      <c r="B16" s="43" t="s">
        <v>110</v>
      </c>
      <c r="C16" s="13"/>
      <c r="D16" s="13"/>
      <c r="E16" s="13"/>
      <c r="F16" s="13"/>
      <c r="G16" s="13"/>
      <c r="H16" s="13"/>
      <c r="I16" s="13"/>
      <c r="J16" s="12">
        <f t="shared" si="0"/>
        <v>0</v>
      </c>
      <c r="K16" s="205"/>
      <c r="L16" s="17" t="str">
        <f t="shared" si="3"/>
        <v>TBD</v>
      </c>
      <c r="M16" s="17" t="str">
        <f t="shared" si="4"/>
        <v>TBD</v>
      </c>
      <c r="N16" s="13"/>
      <c r="O16" s="13"/>
      <c r="P16" s="139"/>
      <c r="Q16" s="147" t="str">
        <f t="shared" si="5"/>
        <v>---</v>
      </c>
      <c r="R16" s="27"/>
    </row>
    <row r="17" spans="1:18" x14ac:dyDescent="0.2">
      <c r="A17" s="16"/>
      <c r="B17" s="17"/>
      <c r="C17" s="12"/>
      <c r="D17" s="12"/>
      <c r="E17" s="12"/>
      <c r="F17" s="12"/>
      <c r="G17" s="12"/>
      <c r="H17" s="12"/>
      <c r="I17" s="12"/>
      <c r="J17" s="12"/>
      <c r="K17" s="12"/>
      <c r="L17" s="12"/>
      <c r="M17" s="12"/>
      <c r="N17" s="12"/>
      <c r="O17" s="12"/>
      <c r="P17" s="12"/>
      <c r="Q17" s="12"/>
      <c r="R17" s="15"/>
    </row>
    <row r="18" spans="1:18" x14ac:dyDescent="0.2">
      <c r="A18" s="44" t="s">
        <v>125</v>
      </c>
      <c r="B18" s="17" t="s">
        <v>111</v>
      </c>
      <c r="C18" s="13"/>
      <c r="D18" s="13"/>
      <c r="E18" s="13"/>
      <c r="F18" s="13"/>
      <c r="G18" s="13"/>
      <c r="H18" s="13"/>
      <c r="I18" s="13"/>
      <c r="J18" s="12">
        <f t="shared" ref="J18:J30" si="6">SQRT(SUMSQ(C18:I18))</f>
        <v>0</v>
      </c>
      <c r="K18" s="205"/>
      <c r="L18" s="17" t="str">
        <f t="shared" ref="L18:L30" si="7">IF(K18="","TBD",IF(K18&gt;0,ROUND(TINV(0.0455,K18),2),"TBD"))</f>
        <v>TBD</v>
      </c>
      <c r="M18" s="17" t="str">
        <f t="shared" ref="M18:M30" si="8">IF(L18="TBD","TBD",IF(K18&lt;&gt;0,FIXED((J18*L18),2-1-INT(LOG10(ABS(J18*L18)))),"TBD"))</f>
        <v>TBD</v>
      </c>
      <c r="N18" s="13"/>
      <c r="O18" s="13"/>
      <c r="P18" s="139"/>
      <c r="Q18" s="147" t="str">
        <f t="shared" ref="Q18:Q30" si="9">IF(K18=0,"---",IF(P18=0,"---",M18/(P18/3)))</f>
        <v>---</v>
      </c>
      <c r="R18" s="27"/>
    </row>
    <row r="19" spans="1:18" x14ac:dyDescent="0.2">
      <c r="A19" s="44" t="s">
        <v>124</v>
      </c>
      <c r="B19" s="17" t="s">
        <v>111</v>
      </c>
      <c r="C19" s="13"/>
      <c r="D19" s="13"/>
      <c r="E19" s="13"/>
      <c r="F19" s="13"/>
      <c r="G19" s="13"/>
      <c r="H19" s="13"/>
      <c r="I19" s="13"/>
      <c r="J19" s="12">
        <f t="shared" ref="J19:J25" si="10">SQRT(SUMSQ(C19:I19))</f>
        <v>0</v>
      </c>
      <c r="K19" s="205"/>
      <c r="L19" s="17" t="str">
        <f t="shared" si="7"/>
        <v>TBD</v>
      </c>
      <c r="M19" s="17" t="str">
        <f t="shared" si="8"/>
        <v>TBD</v>
      </c>
      <c r="N19" s="13"/>
      <c r="O19" s="13"/>
      <c r="P19" s="139"/>
      <c r="Q19" s="147" t="str">
        <f t="shared" si="9"/>
        <v>---</v>
      </c>
      <c r="R19" s="27"/>
    </row>
    <row r="20" spans="1:18" x14ac:dyDescent="0.2">
      <c r="A20" s="44" t="s">
        <v>123</v>
      </c>
      <c r="B20" s="17" t="s">
        <v>111</v>
      </c>
      <c r="C20" s="13"/>
      <c r="D20" s="13"/>
      <c r="E20" s="13"/>
      <c r="F20" s="13"/>
      <c r="G20" s="13"/>
      <c r="H20" s="13"/>
      <c r="I20" s="13"/>
      <c r="J20" s="12">
        <f t="shared" si="10"/>
        <v>0</v>
      </c>
      <c r="K20" s="205"/>
      <c r="L20" s="17" t="str">
        <f t="shared" si="7"/>
        <v>TBD</v>
      </c>
      <c r="M20" s="17" t="str">
        <f t="shared" si="8"/>
        <v>TBD</v>
      </c>
      <c r="N20" s="13"/>
      <c r="O20" s="13"/>
      <c r="P20" s="139"/>
      <c r="Q20" s="147" t="str">
        <f t="shared" si="9"/>
        <v>---</v>
      </c>
      <c r="R20" s="27"/>
    </row>
    <row r="21" spans="1:18" x14ac:dyDescent="0.2">
      <c r="A21" s="44" t="s">
        <v>122</v>
      </c>
      <c r="B21" s="17" t="s">
        <v>111</v>
      </c>
      <c r="C21" s="13"/>
      <c r="D21" s="13"/>
      <c r="E21" s="13"/>
      <c r="F21" s="13"/>
      <c r="G21" s="13"/>
      <c r="H21" s="13"/>
      <c r="I21" s="13"/>
      <c r="J21" s="12">
        <f t="shared" si="10"/>
        <v>0</v>
      </c>
      <c r="K21" s="205"/>
      <c r="L21" s="17" t="str">
        <f t="shared" si="7"/>
        <v>TBD</v>
      </c>
      <c r="M21" s="17" t="str">
        <f t="shared" si="8"/>
        <v>TBD</v>
      </c>
      <c r="N21" s="13"/>
      <c r="O21" s="13"/>
      <c r="P21" s="139"/>
      <c r="Q21" s="147" t="str">
        <f t="shared" si="9"/>
        <v>---</v>
      </c>
      <c r="R21" s="27"/>
    </row>
    <row r="22" spans="1:18" x14ac:dyDescent="0.2">
      <c r="A22" s="16">
        <v>212</v>
      </c>
      <c r="B22" s="17" t="s">
        <v>111</v>
      </c>
      <c r="C22" s="13"/>
      <c r="D22" s="13"/>
      <c r="E22" s="13"/>
      <c r="F22" s="13"/>
      <c r="G22" s="13"/>
      <c r="H22" s="13"/>
      <c r="I22" s="13"/>
      <c r="J22" s="12">
        <f t="shared" si="10"/>
        <v>0</v>
      </c>
      <c r="K22" s="205"/>
      <c r="L22" s="17" t="str">
        <f t="shared" si="7"/>
        <v>TBD</v>
      </c>
      <c r="M22" s="17" t="str">
        <f t="shared" si="8"/>
        <v>TBD</v>
      </c>
      <c r="N22" s="13"/>
      <c r="O22" s="13"/>
      <c r="P22" s="139"/>
      <c r="Q22" s="147" t="str">
        <f t="shared" si="9"/>
        <v>---</v>
      </c>
      <c r="R22" s="27"/>
    </row>
    <row r="23" spans="1:18" x14ac:dyDescent="0.2">
      <c r="A23" s="44" t="s">
        <v>119</v>
      </c>
      <c r="B23" s="17" t="s">
        <v>111</v>
      </c>
      <c r="C23" s="13"/>
      <c r="D23" s="13"/>
      <c r="E23" s="13"/>
      <c r="F23" s="13"/>
      <c r="G23" s="13"/>
      <c r="H23" s="13"/>
      <c r="I23" s="13"/>
      <c r="J23" s="12">
        <f t="shared" si="10"/>
        <v>0</v>
      </c>
      <c r="K23" s="205"/>
      <c r="L23" s="17" t="str">
        <f t="shared" si="7"/>
        <v>TBD</v>
      </c>
      <c r="M23" s="17" t="str">
        <f t="shared" si="8"/>
        <v>TBD</v>
      </c>
      <c r="N23" s="13"/>
      <c r="O23" s="13"/>
      <c r="P23" s="139"/>
      <c r="Q23" s="147" t="str">
        <f t="shared" si="9"/>
        <v>---</v>
      </c>
      <c r="R23" s="27"/>
    </row>
    <row r="24" spans="1:18" x14ac:dyDescent="0.2">
      <c r="A24" s="44" t="s">
        <v>120</v>
      </c>
      <c r="B24" s="17" t="s">
        <v>111</v>
      </c>
      <c r="C24" s="13"/>
      <c r="D24" s="13"/>
      <c r="E24" s="13"/>
      <c r="F24" s="13"/>
      <c r="G24" s="13"/>
      <c r="H24" s="13"/>
      <c r="I24" s="13"/>
      <c r="J24" s="12">
        <f t="shared" si="10"/>
        <v>0</v>
      </c>
      <c r="K24" s="205"/>
      <c r="L24" s="17" t="str">
        <f t="shared" si="7"/>
        <v>TBD</v>
      </c>
      <c r="M24" s="17" t="str">
        <f t="shared" si="8"/>
        <v>TBD</v>
      </c>
      <c r="N24" s="13"/>
      <c r="O24" s="13"/>
      <c r="P24" s="139"/>
      <c r="Q24" s="147" t="str">
        <f t="shared" si="9"/>
        <v>---</v>
      </c>
      <c r="R24" s="27"/>
    </row>
    <row r="25" spans="1:18" x14ac:dyDescent="0.2">
      <c r="A25" s="16">
        <v>68</v>
      </c>
      <c r="B25" s="17" t="s">
        <v>111</v>
      </c>
      <c r="C25" s="13"/>
      <c r="D25" s="13"/>
      <c r="E25" s="13"/>
      <c r="F25" s="13"/>
      <c r="G25" s="13"/>
      <c r="H25" s="13"/>
      <c r="I25" s="13"/>
      <c r="J25" s="12">
        <f t="shared" si="10"/>
        <v>0</v>
      </c>
      <c r="K25" s="205"/>
      <c r="L25" s="17" t="str">
        <f t="shared" si="7"/>
        <v>TBD</v>
      </c>
      <c r="M25" s="17" t="str">
        <f t="shared" si="8"/>
        <v>TBD</v>
      </c>
      <c r="N25" s="13"/>
      <c r="O25" s="13"/>
      <c r="P25" s="139"/>
      <c r="Q25" s="147" t="str">
        <f t="shared" si="9"/>
        <v>---</v>
      </c>
      <c r="R25" s="27"/>
    </row>
    <row r="26" spans="1:18" x14ac:dyDescent="0.2">
      <c r="A26" s="44" t="s">
        <v>121</v>
      </c>
      <c r="B26" s="17" t="s">
        <v>111</v>
      </c>
      <c r="C26" s="13"/>
      <c r="D26" s="13"/>
      <c r="E26" s="13"/>
      <c r="F26" s="13"/>
      <c r="G26" s="13"/>
      <c r="H26" s="13"/>
      <c r="I26" s="13"/>
      <c r="J26" s="12">
        <f t="shared" si="6"/>
        <v>0</v>
      </c>
      <c r="K26" s="205"/>
      <c r="L26" s="17" t="str">
        <f t="shared" si="7"/>
        <v>TBD</v>
      </c>
      <c r="M26" s="17" t="str">
        <f t="shared" si="8"/>
        <v>TBD</v>
      </c>
      <c r="N26" s="13"/>
      <c r="O26" s="13"/>
      <c r="P26" s="139"/>
      <c r="Q26" s="147" t="str">
        <f t="shared" si="9"/>
        <v>---</v>
      </c>
      <c r="R26" s="27"/>
    </row>
    <row r="27" spans="1:18" x14ac:dyDescent="0.2">
      <c r="A27" s="44" t="s">
        <v>116</v>
      </c>
      <c r="B27" s="17" t="s">
        <v>111</v>
      </c>
      <c r="C27" s="13"/>
      <c r="D27" s="13"/>
      <c r="E27" s="13"/>
      <c r="F27" s="13"/>
      <c r="G27" s="13"/>
      <c r="H27" s="13"/>
      <c r="I27" s="13"/>
      <c r="J27" s="12">
        <f t="shared" si="6"/>
        <v>0</v>
      </c>
      <c r="K27" s="205"/>
      <c r="L27" s="17" t="str">
        <f t="shared" si="7"/>
        <v>TBD</v>
      </c>
      <c r="M27" s="17" t="str">
        <f t="shared" si="8"/>
        <v>TBD</v>
      </c>
      <c r="N27" s="13"/>
      <c r="O27" s="13"/>
      <c r="P27" s="139"/>
      <c r="Q27" s="147" t="str">
        <f t="shared" si="9"/>
        <v>---</v>
      </c>
      <c r="R27" s="27"/>
    </row>
    <row r="28" spans="1:18" x14ac:dyDescent="0.2">
      <c r="A28" s="16">
        <v>32</v>
      </c>
      <c r="B28" s="17" t="s">
        <v>111</v>
      </c>
      <c r="C28" s="13"/>
      <c r="D28" s="13"/>
      <c r="E28" s="13"/>
      <c r="F28" s="13"/>
      <c r="G28" s="13"/>
      <c r="H28" s="13"/>
      <c r="I28" s="13"/>
      <c r="J28" s="12">
        <f t="shared" si="6"/>
        <v>0</v>
      </c>
      <c r="K28" s="205"/>
      <c r="L28" s="17" t="str">
        <f t="shared" si="7"/>
        <v>TBD</v>
      </c>
      <c r="M28" s="17" t="str">
        <f t="shared" si="8"/>
        <v>TBD</v>
      </c>
      <c r="N28" s="13"/>
      <c r="O28" s="13"/>
      <c r="P28" s="139"/>
      <c r="Q28" s="147" t="str">
        <f t="shared" si="9"/>
        <v>---</v>
      </c>
      <c r="R28" s="27"/>
    </row>
    <row r="29" spans="1:18" x14ac:dyDescent="0.2">
      <c r="A29" s="16">
        <v>15</v>
      </c>
      <c r="B29" s="17" t="s">
        <v>111</v>
      </c>
      <c r="C29" s="13"/>
      <c r="D29" s="13"/>
      <c r="E29" s="13"/>
      <c r="F29" s="13"/>
      <c r="G29" s="13"/>
      <c r="H29" s="13"/>
      <c r="I29" s="13"/>
      <c r="J29" s="12">
        <f t="shared" si="6"/>
        <v>0</v>
      </c>
      <c r="K29" s="205"/>
      <c r="L29" s="17" t="str">
        <f t="shared" si="7"/>
        <v>TBD</v>
      </c>
      <c r="M29" s="17" t="str">
        <f t="shared" si="8"/>
        <v>TBD</v>
      </c>
      <c r="N29" s="13"/>
      <c r="O29" s="13"/>
      <c r="P29" s="139"/>
      <c r="Q29" s="147" t="str">
        <f t="shared" si="9"/>
        <v>---</v>
      </c>
      <c r="R29" s="27"/>
    </row>
    <row r="30" spans="1:18" x14ac:dyDescent="0.2">
      <c r="A30" s="16">
        <v>10</v>
      </c>
      <c r="B30" s="17" t="s">
        <v>111</v>
      </c>
      <c r="C30" s="13"/>
      <c r="D30" s="13"/>
      <c r="E30" s="13"/>
      <c r="F30" s="13"/>
      <c r="G30" s="13"/>
      <c r="H30" s="13"/>
      <c r="I30" s="13"/>
      <c r="J30" s="12">
        <f t="shared" si="6"/>
        <v>0</v>
      </c>
      <c r="K30" s="205"/>
      <c r="L30" s="17" t="str">
        <f t="shared" si="7"/>
        <v>TBD</v>
      </c>
      <c r="M30" s="17" t="str">
        <f t="shared" si="8"/>
        <v>TBD</v>
      </c>
      <c r="N30" s="13"/>
      <c r="O30" s="13"/>
      <c r="P30" s="139"/>
      <c r="Q30" s="147" t="str">
        <f t="shared" si="9"/>
        <v>---</v>
      </c>
      <c r="R30" s="27"/>
    </row>
    <row r="31" spans="1:18" ht="12.75" thickBot="1" x14ac:dyDescent="0.25">
      <c r="A31" s="35"/>
      <c r="B31" s="226"/>
      <c r="C31" s="38"/>
      <c r="D31" s="38"/>
      <c r="E31" s="38"/>
      <c r="F31" s="38"/>
      <c r="G31" s="38"/>
      <c r="H31" s="38"/>
      <c r="I31" s="38"/>
      <c r="J31" s="39"/>
      <c r="K31" s="39"/>
      <c r="L31" s="39"/>
      <c r="M31" s="39"/>
      <c r="N31" s="38"/>
      <c r="O31" s="38"/>
      <c r="P31" s="38"/>
      <c r="Q31" s="190"/>
      <c r="R31" s="40"/>
    </row>
    <row r="32" spans="1:18" ht="12.75" thickTop="1" x14ac:dyDescent="0.2">
      <c r="P32" s="160"/>
      <c r="Q32" s="161"/>
    </row>
    <row r="33" spans="16:17" x14ac:dyDescent="0.2">
      <c r="P33" s="160"/>
      <c r="Q33" s="161"/>
    </row>
    <row r="34" spans="16:17" x14ac:dyDescent="0.2">
      <c r="P34" s="160"/>
      <c r="Q34" s="161"/>
    </row>
    <row r="35" spans="16:17" x14ac:dyDescent="0.2">
      <c r="P35" s="160"/>
      <c r="Q35" s="161"/>
    </row>
    <row r="36" spans="16:17" x14ac:dyDescent="0.2">
      <c r="P36" s="160"/>
      <c r="Q36" s="161"/>
    </row>
    <row r="37" spans="16:17" x14ac:dyDescent="0.2">
      <c r="P37" s="160"/>
      <c r="Q37" s="161"/>
    </row>
    <row r="38" spans="16:17" x14ac:dyDescent="0.2">
      <c r="P38" s="160"/>
      <c r="Q38" s="161"/>
    </row>
    <row r="39" spans="16:17" x14ac:dyDescent="0.2">
      <c r="P39" s="160"/>
      <c r="Q39" s="161"/>
    </row>
    <row r="40" spans="16:17" x14ac:dyDescent="0.2">
      <c r="P40" s="160"/>
      <c r="Q40" s="161"/>
    </row>
    <row r="41" spans="16:17" x14ac:dyDescent="0.2">
      <c r="P41" s="160"/>
      <c r="Q41" s="161"/>
    </row>
    <row r="42" spans="16:17" x14ac:dyDescent="0.2">
      <c r="P42" s="160"/>
      <c r="Q42" s="161"/>
    </row>
    <row r="43" spans="16:17" x14ac:dyDescent="0.2">
      <c r="P43" s="160"/>
      <c r="Q43" s="161"/>
    </row>
    <row r="44" spans="16:17" x14ac:dyDescent="0.2">
      <c r="P44" s="160"/>
      <c r="Q44" s="161"/>
    </row>
    <row r="45" spans="16:17" x14ac:dyDescent="0.2">
      <c r="P45" s="160"/>
      <c r="Q45" s="161"/>
    </row>
    <row r="46" spans="16:17" x14ac:dyDescent="0.2">
      <c r="P46" s="160"/>
      <c r="Q46" s="161"/>
    </row>
    <row r="47" spans="16:17" x14ac:dyDescent="0.2">
      <c r="P47" s="159"/>
      <c r="Q47" s="159"/>
    </row>
    <row r="48" spans="16:17" x14ac:dyDescent="0.2">
      <c r="P48" s="160"/>
      <c r="Q48" s="161"/>
    </row>
    <row r="49" spans="16:17" x14ac:dyDescent="0.2">
      <c r="P49" s="160"/>
      <c r="Q49" s="161"/>
    </row>
    <row r="50" spans="16:17" x14ac:dyDescent="0.2">
      <c r="P50" s="160"/>
      <c r="Q50" s="161"/>
    </row>
    <row r="51" spans="16:17" x14ac:dyDescent="0.2">
      <c r="P51" s="160"/>
      <c r="Q51" s="161"/>
    </row>
    <row r="52" spans="16:17" x14ac:dyDescent="0.2">
      <c r="P52" s="160"/>
      <c r="Q52" s="161"/>
    </row>
    <row r="53" spans="16:17" x14ac:dyDescent="0.2">
      <c r="P53" s="160"/>
      <c r="Q53" s="161"/>
    </row>
    <row r="54" spans="16:17" x14ac:dyDescent="0.2">
      <c r="P54" s="160"/>
      <c r="Q54" s="161"/>
    </row>
    <row r="55" spans="16:17" x14ac:dyDescent="0.2">
      <c r="P55" s="160"/>
      <c r="Q55" s="161"/>
    </row>
    <row r="56" spans="16:17" x14ac:dyDescent="0.2">
      <c r="P56" s="160"/>
      <c r="Q56" s="161"/>
    </row>
    <row r="57" spans="16:17" x14ac:dyDescent="0.2">
      <c r="P57" s="160"/>
      <c r="Q57" s="161"/>
    </row>
    <row r="58" spans="16:17" x14ac:dyDescent="0.2">
      <c r="P58" s="160"/>
      <c r="Q58" s="161"/>
    </row>
    <row r="59" spans="16:17" x14ac:dyDescent="0.2">
      <c r="P59" s="160"/>
      <c r="Q59" s="161"/>
    </row>
    <row r="60" spans="16:17" x14ac:dyDescent="0.2">
      <c r="P60" s="160"/>
      <c r="Q60" s="161"/>
    </row>
    <row r="61" spans="16:17" x14ac:dyDescent="0.2">
      <c r="P61" s="160"/>
      <c r="Q61" s="161"/>
    </row>
    <row r="62" spans="16:17" x14ac:dyDescent="0.2">
      <c r="P62" s="160"/>
      <c r="Q62" s="161"/>
    </row>
    <row r="63" spans="16:17" x14ac:dyDescent="0.2">
      <c r="P63" s="160"/>
      <c r="Q63" s="161"/>
    </row>
    <row r="64" spans="16:17" x14ac:dyDescent="0.2">
      <c r="P64" s="160"/>
      <c r="Q64" s="161"/>
    </row>
    <row r="65" spans="16:17" x14ac:dyDescent="0.2">
      <c r="P65" s="159"/>
      <c r="Q65" s="159"/>
    </row>
  </sheetData>
  <phoneticPr fontId="2" type="noConversion"/>
  <conditionalFormatting sqref="Q6">
    <cfRule type="cellIs" dxfId="6" priority="3" stopIfTrue="1" operator="greaterThan">
      <formula>1</formula>
    </cfRule>
  </conditionalFormatting>
  <conditionalFormatting sqref="Q7:Q16">
    <cfRule type="cellIs" dxfId="5" priority="2" stopIfTrue="1" operator="greaterThan">
      <formula>1</formula>
    </cfRule>
  </conditionalFormatting>
  <conditionalFormatting sqref="Q18:Q30">
    <cfRule type="cellIs" dxfId="4" priority="1" stopIfTrue="1" operator="greaterThan">
      <formula>1</formula>
    </cfRule>
  </conditionalFormatting>
  <hyperlinks>
    <hyperlink ref="K1" location="'Laboratory Scope'!A1" display="Back to Lab Scope" xr:uid="{00000000-0004-0000-13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65"/>
  <sheetViews>
    <sheetView workbookViewId="0">
      <selection activeCell="K1" sqref="K1"/>
    </sheetView>
  </sheetViews>
  <sheetFormatPr defaultColWidth="9.140625" defaultRowHeight="12" x14ac:dyDescent="0.2"/>
  <cols>
    <col min="1" max="1" width="10.42578125" style="1" customWidth="1"/>
    <col min="2" max="2" width="6.85546875" style="3" customWidth="1"/>
    <col min="3" max="4" width="8" style="1" customWidth="1"/>
    <col min="5" max="5" width="11.140625" style="1" customWidth="1"/>
    <col min="6" max="7" width="9.7109375" style="1" customWidth="1"/>
    <col min="8" max="9" width="9.42578125" style="1" customWidth="1"/>
    <col min="10" max="11" width="8.28515625" style="1" customWidth="1"/>
    <col min="12" max="13" width="8" style="1" customWidth="1"/>
    <col min="14" max="14" width="5.85546875" style="1" bestFit="1" customWidth="1"/>
    <col min="15" max="15" width="9" style="1" bestFit="1" customWidth="1"/>
    <col min="16" max="16" width="9.7109375" style="1" bestFit="1" customWidth="1"/>
    <col min="17" max="17" width="8.7109375" style="1" customWidth="1"/>
    <col min="18" max="18" width="25.7109375" style="2" customWidth="1"/>
    <col min="19" max="16384" width="9.140625" style="1"/>
  </cols>
  <sheetData>
    <row r="1" spans="1:18" ht="13.5" thickTop="1" x14ac:dyDescent="0.2">
      <c r="A1" s="4" t="s">
        <v>0</v>
      </c>
      <c r="B1" s="5"/>
      <c r="C1" s="6"/>
      <c r="D1" s="7" t="s">
        <v>9</v>
      </c>
      <c r="E1" s="6"/>
      <c r="F1" s="6"/>
      <c r="G1" s="6"/>
      <c r="H1" s="7" t="s">
        <v>2</v>
      </c>
      <c r="I1" s="6"/>
      <c r="J1" s="8"/>
      <c r="K1" s="349" t="s">
        <v>405</v>
      </c>
      <c r="L1" s="6"/>
      <c r="M1" s="6"/>
      <c r="N1" s="6"/>
      <c r="O1" s="6"/>
      <c r="P1" s="136"/>
      <c r="Q1" s="136"/>
      <c r="R1" s="9"/>
    </row>
    <row r="2" spans="1:18" ht="12.75" x14ac:dyDescent="0.2">
      <c r="A2" s="10" t="s">
        <v>1</v>
      </c>
      <c r="B2" s="11"/>
      <c r="C2" s="12"/>
      <c r="D2" s="13" t="s">
        <v>326</v>
      </c>
      <c r="E2" s="12"/>
      <c r="F2" s="12"/>
      <c r="G2" s="12"/>
      <c r="H2" s="13" t="s">
        <v>325</v>
      </c>
      <c r="I2" s="12"/>
      <c r="J2" s="14"/>
      <c r="K2" s="14"/>
      <c r="L2" s="12"/>
      <c r="M2" s="12"/>
      <c r="N2" s="12"/>
      <c r="O2" s="12"/>
      <c r="P2" s="137"/>
      <c r="Q2" s="137"/>
      <c r="R2" s="15"/>
    </row>
    <row r="3" spans="1:18" x14ac:dyDescent="0.2">
      <c r="A3" s="16"/>
      <c r="B3" s="17"/>
      <c r="C3" s="12"/>
      <c r="D3" s="18" t="s">
        <v>23</v>
      </c>
      <c r="E3" s="12"/>
      <c r="F3" s="12"/>
      <c r="G3" s="12"/>
      <c r="H3" s="12"/>
      <c r="I3" s="12"/>
      <c r="J3" s="12"/>
      <c r="K3" s="12"/>
      <c r="L3" s="12"/>
      <c r="M3" s="12"/>
      <c r="N3" s="12"/>
      <c r="O3" s="142" t="s">
        <v>265</v>
      </c>
      <c r="P3" s="191" t="s">
        <v>280</v>
      </c>
      <c r="Q3" s="137"/>
      <c r="R3" s="15"/>
    </row>
    <row r="4" spans="1:18" x14ac:dyDescent="0.2">
      <c r="A4" s="16"/>
      <c r="B4" s="17"/>
      <c r="C4" s="12"/>
      <c r="D4" s="13"/>
      <c r="E4" s="13"/>
      <c r="F4" s="13"/>
      <c r="G4" s="13"/>
      <c r="H4" s="13"/>
      <c r="I4" s="13"/>
      <c r="J4" s="12"/>
      <c r="K4" s="12"/>
      <c r="L4" s="12"/>
      <c r="M4" s="12"/>
      <c r="N4" s="12"/>
      <c r="O4" s="12"/>
      <c r="P4" s="137"/>
      <c r="Q4" s="137"/>
      <c r="R4" s="15"/>
    </row>
    <row r="5" spans="1:18" ht="14.25" thickBot="1" x14ac:dyDescent="0.3">
      <c r="A5" s="19" t="s">
        <v>3</v>
      </c>
      <c r="B5" s="20" t="s">
        <v>4</v>
      </c>
      <c r="C5" s="21" t="s">
        <v>19</v>
      </c>
      <c r="D5" s="21" t="s">
        <v>20</v>
      </c>
      <c r="E5" s="21" t="s">
        <v>21</v>
      </c>
      <c r="F5" s="21" t="s">
        <v>21</v>
      </c>
      <c r="G5" s="21" t="s">
        <v>21</v>
      </c>
      <c r="H5" s="21" t="s">
        <v>21</v>
      </c>
      <c r="I5" s="21" t="s">
        <v>21</v>
      </c>
      <c r="J5" s="21" t="s">
        <v>22</v>
      </c>
      <c r="K5" s="204" t="s">
        <v>287</v>
      </c>
      <c r="L5" s="21" t="s">
        <v>5</v>
      </c>
      <c r="M5" s="21" t="s">
        <v>6</v>
      </c>
      <c r="N5" s="21" t="s">
        <v>4</v>
      </c>
      <c r="O5" s="21" t="s">
        <v>28</v>
      </c>
      <c r="P5" s="138" t="s">
        <v>263</v>
      </c>
      <c r="Q5" s="146" t="s">
        <v>264</v>
      </c>
      <c r="R5" s="22" t="s">
        <v>11</v>
      </c>
    </row>
    <row r="6" spans="1:18" ht="12.75" thickTop="1" x14ac:dyDescent="0.2">
      <c r="A6" s="37">
        <v>24</v>
      </c>
      <c r="B6" s="43" t="s">
        <v>128</v>
      </c>
      <c r="C6" s="13"/>
      <c r="D6" s="13"/>
      <c r="E6" s="13"/>
      <c r="F6" s="13"/>
      <c r="G6" s="13"/>
      <c r="H6" s="13"/>
      <c r="I6" s="13"/>
      <c r="J6" s="12">
        <f t="shared" ref="J6:J11" si="0">SQRT(SUMSQ(C6:I6))</f>
        <v>0</v>
      </c>
      <c r="K6" s="205"/>
      <c r="L6" s="17" t="str">
        <f t="shared" ref="L6" si="1">IF(K6="","TBD",IF(K6&gt;0,ROUND(TINV(0.0455,K6),2),"TBD"))</f>
        <v>TBD</v>
      </c>
      <c r="M6" s="17" t="str">
        <f t="shared" ref="M6" si="2">IF(L6="TBD","TBD",IF(K6&lt;&gt;0,FIXED((J6*L6),2-1-INT(LOG10(ABS(J6*L6)))),"TBD"))</f>
        <v>TBD</v>
      </c>
      <c r="N6" s="13"/>
      <c r="O6" s="13"/>
      <c r="P6" s="139"/>
      <c r="Q6" s="147" t="str">
        <f>IF(K6=0,"---",IF(P6=0,"---",M6/(P6/3)))</f>
        <v>---</v>
      </c>
      <c r="R6" s="27" t="s">
        <v>126</v>
      </c>
    </row>
    <row r="7" spans="1:18" x14ac:dyDescent="0.2">
      <c r="A7" s="37">
        <v>12</v>
      </c>
      <c r="B7" s="43" t="s">
        <v>128</v>
      </c>
      <c r="C7" s="13"/>
      <c r="D7" s="13"/>
      <c r="E7" s="13"/>
      <c r="F7" s="13"/>
      <c r="G7" s="13"/>
      <c r="H7" s="13"/>
      <c r="I7" s="13"/>
      <c r="J7" s="12">
        <f t="shared" si="0"/>
        <v>0</v>
      </c>
      <c r="K7" s="205"/>
      <c r="L7" s="17" t="str">
        <f t="shared" ref="L7:L11" si="3">IF(K7="","TBD",IF(K7&gt;0,ROUND(TINV(0.0455,K7),2),"TBD"))</f>
        <v>TBD</v>
      </c>
      <c r="M7" s="17" t="str">
        <f t="shared" ref="M7:M11" si="4">IF(L7="TBD","TBD",IF(K7&lt;&gt;0,FIXED((J7*L7),2-1-INT(LOG10(ABS(J7*L7)))),"TBD"))</f>
        <v>TBD</v>
      </c>
      <c r="N7" s="13"/>
      <c r="O7" s="13"/>
      <c r="P7" s="139"/>
      <c r="Q7" s="147" t="str">
        <f t="shared" ref="Q7:Q11" si="5">IF(K7=0,"---",IF(P7=0,"---",M7/(P7/3)))</f>
        <v>---</v>
      </c>
      <c r="R7" s="27"/>
    </row>
    <row r="8" spans="1:18" x14ac:dyDescent="0.2">
      <c r="A8" s="37">
        <v>6</v>
      </c>
      <c r="B8" s="43" t="s">
        <v>128</v>
      </c>
      <c r="C8" s="13"/>
      <c r="D8" s="13"/>
      <c r="E8" s="13"/>
      <c r="F8" s="13"/>
      <c r="G8" s="13"/>
      <c r="H8" s="13"/>
      <c r="I8" s="13"/>
      <c r="J8" s="12">
        <f t="shared" si="0"/>
        <v>0</v>
      </c>
      <c r="K8" s="205"/>
      <c r="L8" s="17" t="str">
        <f t="shared" si="3"/>
        <v>TBD</v>
      </c>
      <c r="M8" s="17" t="str">
        <f t="shared" si="4"/>
        <v>TBD</v>
      </c>
      <c r="N8" s="13"/>
      <c r="O8" s="13"/>
      <c r="P8" s="139"/>
      <c r="Q8" s="147" t="str">
        <f t="shared" si="5"/>
        <v>---</v>
      </c>
      <c r="R8" s="27"/>
    </row>
    <row r="9" spans="1:18" x14ac:dyDescent="0.2">
      <c r="A9" s="37">
        <v>3</v>
      </c>
      <c r="B9" s="43" t="s">
        <v>128</v>
      </c>
      <c r="C9" s="13"/>
      <c r="D9" s="13"/>
      <c r="E9" s="13"/>
      <c r="F9" s="13"/>
      <c r="G9" s="13"/>
      <c r="H9" s="13"/>
      <c r="I9" s="13"/>
      <c r="J9" s="12">
        <f t="shared" si="0"/>
        <v>0</v>
      </c>
      <c r="K9" s="205"/>
      <c r="L9" s="17" t="str">
        <f t="shared" si="3"/>
        <v>TBD</v>
      </c>
      <c r="M9" s="17" t="str">
        <f t="shared" si="4"/>
        <v>TBD</v>
      </c>
      <c r="N9" s="13"/>
      <c r="O9" s="13"/>
      <c r="P9" s="139"/>
      <c r="Q9" s="147" t="str">
        <f t="shared" si="5"/>
        <v>---</v>
      </c>
      <c r="R9" s="27"/>
    </row>
    <row r="10" spans="1:18" x14ac:dyDescent="0.2">
      <c r="A10" s="37">
        <v>2</v>
      </c>
      <c r="B10" s="43" t="s">
        <v>128</v>
      </c>
      <c r="C10" s="13"/>
      <c r="D10" s="13"/>
      <c r="E10" s="13"/>
      <c r="F10" s="13"/>
      <c r="G10" s="13"/>
      <c r="H10" s="13"/>
      <c r="I10" s="13"/>
      <c r="J10" s="12">
        <f t="shared" si="0"/>
        <v>0</v>
      </c>
      <c r="K10" s="205"/>
      <c r="L10" s="17" t="str">
        <f t="shared" si="3"/>
        <v>TBD</v>
      </c>
      <c r="M10" s="17" t="str">
        <f t="shared" si="4"/>
        <v>TBD</v>
      </c>
      <c r="N10" s="13"/>
      <c r="O10" s="13"/>
      <c r="P10" s="139"/>
      <c r="Q10" s="147" t="str">
        <f t="shared" si="5"/>
        <v>---</v>
      </c>
      <c r="R10" s="27"/>
    </row>
    <row r="11" spans="1:18" x14ac:dyDescent="0.2">
      <c r="A11" s="37">
        <v>1</v>
      </c>
      <c r="B11" s="43" t="s">
        <v>128</v>
      </c>
      <c r="C11" s="13"/>
      <c r="D11" s="13"/>
      <c r="E11" s="13"/>
      <c r="F11" s="13"/>
      <c r="G11" s="13"/>
      <c r="H11" s="13"/>
      <c r="I11" s="13"/>
      <c r="J11" s="12">
        <f t="shared" si="0"/>
        <v>0</v>
      </c>
      <c r="K11" s="205"/>
      <c r="L11" s="17" t="str">
        <f t="shared" si="3"/>
        <v>TBD</v>
      </c>
      <c r="M11" s="17" t="str">
        <f t="shared" si="4"/>
        <v>TBD</v>
      </c>
      <c r="N11" s="13"/>
      <c r="O11" s="13"/>
      <c r="P11" s="139"/>
      <c r="Q11" s="147" t="str">
        <f t="shared" si="5"/>
        <v>---</v>
      </c>
      <c r="R11" s="27"/>
    </row>
    <row r="12" spans="1:18" x14ac:dyDescent="0.2">
      <c r="A12" s="16"/>
      <c r="B12" s="17"/>
      <c r="C12" s="12"/>
      <c r="D12" s="12"/>
      <c r="E12" s="12"/>
      <c r="F12" s="12"/>
      <c r="G12" s="12"/>
      <c r="H12" s="152"/>
      <c r="I12" s="152"/>
      <c r="J12" s="152"/>
      <c r="K12" s="152"/>
      <c r="L12" s="152"/>
      <c r="M12" s="152"/>
      <c r="N12" s="152"/>
      <c r="O12" s="152"/>
      <c r="P12" s="152"/>
      <c r="Q12" s="152"/>
      <c r="R12" s="217"/>
    </row>
    <row r="13" spans="1:18" x14ac:dyDescent="0.2">
      <c r="A13" s="44">
        <v>10000</v>
      </c>
      <c r="B13" s="17" t="s">
        <v>129</v>
      </c>
      <c r="C13" s="13"/>
      <c r="D13" s="13"/>
      <c r="E13" s="13"/>
      <c r="F13" s="13"/>
      <c r="G13" s="13"/>
      <c r="H13" s="13"/>
      <c r="I13" s="13"/>
      <c r="J13" s="12">
        <f t="shared" ref="J13:J31" si="6">SQRT(SUMSQ(C13:I13))</f>
        <v>0</v>
      </c>
      <c r="K13" s="205"/>
      <c r="L13" s="17" t="str">
        <f t="shared" ref="L13:L22" si="7">IF(K13="","TBD",IF(K13&gt;0,ROUND(TINV(0.0455,K13),2),"TBD"))</f>
        <v>TBD</v>
      </c>
      <c r="M13" s="17" t="str">
        <f t="shared" ref="M13:M22" si="8">IF(L13="TBD","TBD",IF(K13&lt;&gt;0,FIXED((J13*L13),2-1-INT(LOG10(ABS(J13*L13)))),"TBD"))</f>
        <v>TBD</v>
      </c>
      <c r="N13" s="13"/>
      <c r="O13" s="13"/>
      <c r="P13" s="139"/>
      <c r="Q13" s="147" t="str">
        <f t="shared" ref="Q13:Q22" si="9">IF(K13=0,"---",IF(P13=0,"---",M13/(P13/3)))</f>
        <v>---</v>
      </c>
      <c r="R13" s="27" t="s">
        <v>127</v>
      </c>
    </row>
    <row r="14" spans="1:18" x14ac:dyDescent="0.2">
      <c r="A14" s="44">
        <v>9000</v>
      </c>
      <c r="B14" s="17" t="s">
        <v>129</v>
      </c>
      <c r="C14" s="13"/>
      <c r="D14" s="13"/>
      <c r="E14" s="13"/>
      <c r="F14" s="13"/>
      <c r="G14" s="13"/>
      <c r="H14" s="13"/>
      <c r="I14" s="13"/>
      <c r="J14" s="12">
        <f t="shared" si="6"/>
        <v>0</v>
      </c>
      <c r="K14" s="205"/>
      <c r="L14" s="17" t="str">
        <f t="shared" si="7"/>
        <v>TBD</v>
      </c>
      <c r="M14" s="17" t="str">
        <f t="shared" si="8"/>
        <v>TBD</v>
      </c>
      <c r="N14" s="13"/>
      <c r="O14" s="13"/>
      <c r="P14" s="139"/>
      <c r="Q14" s="147" t="str">
        <f t="shared" si="9"/>
        <v>---</v>
      </c>
      <c r="R14" s="27"/>
    </row>
    <row r="15" spans="1:18" x14ac:dyDescent="0.2">
      <c r="A15" s="44">
        <v>8000</v>
      </c>
      <c r="B15" s="17" t="s">
        <v>129</v>
      </c>
      <c r="C15" s="13"/>
      <c r="D15" s="13"/>
      <c r="E15" s="13"/>
      <c r="F15" s="13"/>
      <c r="G15" s="13"/>
      <c r="H15" s="13"/>
      <c r="I15" s="13"/>
      <c r="J15" s="12">
        <f t="shared" si="6"/>
        <v>0</v>
      </c>
      <c r="K15" s="205"/>
      <c r="L15" s="17" t="str">
        <f t="shared" si="7"/>
        <v>TBD</v>
      </c>
      <c r="M15" s="17" t="str">
        <f t="shared" si="8"/>
        <v>TBD</v>
      </c>
      <c r="N15" s="13"/>
      <c r="O15" s="13"/>
      <c r="P15" s="139"/>
      <c r="Q15" s="147" t="str">
        <f t="shared" si="9"/>
        <v>---</v>
      </c>
      <c r="R15" s="27"/>
    </row>
    <row r="16" spans="1:18" x14ac:dyDescent="0.2">
      <c r="A16" s="44">
        <v>7000</v>
      </c>
      <c r="B16" s="17" t="s">
        <v>129</v>
      </c>
      <c r="C16" s="13"/>
      <c r="D16" s="13"/>
      <c r="E16" s="13"/>
      <c r="F16" s="13"/>
      <c r="G16" s="13"/>
      <c r="H16" s="13"/>
      <c r="I16" s="13"/>
      <c r="J16" s="12">
        <f t="shared" si="6"/>
        <v>0</v>
      </c>
      <c r="K16" s="205"/>
      <c r="L16" s="17" t="str">
        <f t="shared" si="7"/>
        <v>TBD</v>
      </c>
      <c r="M16" s="17" t="str">
        <f t="shared" si="8"/>
        <v>TBD</v>
      </c>
      <c r="N16" s="13"/>
      <c r="O16" s="13"/>
      <c r="P16" s="139"/>
      <c r="Q16" s="147" t="str">
        <f t="shared" si="9"/>
        <v>---</v>
      </c>
      <c r="R16" s="27"/>
    </row>
    <row r="17" spans="1:18" x14ac:dyDescent="0.2">
      <c r="A17" s="44">
        <v>6000</v>
      </c>
      <c r="B17" s="17" t="s">
        <v>129</v>
      </c>
      <c r="C17" s="13"/>
      <c r="D17" s="13"/>
      <c r="E17" s="13"/>
      <c r="F17" s="13"/>
      <c r="G17" s="13"/>
      <c r="H17" s="13"/>
      <c r="I17" s="13"/>
      <c r="J17" s="12">
        <f t="shared" si="6"/>
        <v>0</v>
      </c>
      <c r="K17" s="205"/>
      <c r="L17" s="17" t="str">
        <f t="shared" si="7"/>
        <v>TBD</v>
      </c>
      <c r="M17" s="17" t="str">
        <f t="shared" si="8"/>
        <v>TBD</v>
      </c>
      <c r="N17" s="13"/>
      <c r="O17" s="13"/>
      <c r="P17" s="139"/>
      <c r="Q17" s="147" t="str">
        <f t="shared" si="9"/>
        <v>---</v>
      </c>
      <c r="R17" s="27"/>
    </row>
    <row r="18" spans="1:18" x14ac:dyDescent="0.2">
      <c r="A18" s="44">
        <v>5000</v>
      </c>
      <c r="B18" s="17" t="s">
        <v>129</v>
      </c>
      <c r="C18" s="13"/>
      <c r="D18" s="13"/>
      <c r="E18" s="13"/>
      <c r="F18" s="13"/>
      <c r="G18" s="13"/>
      <c r="H18" s="13"/>
      <c r="I18" s="13"/>
      <c r="J18" s="12">
        <f t="shared" si="6"/>
        <v>0</v>
      </c>
      <c r="K18" s="205"/>
      <c r="L18" s="17" t="str">
        <f t="shared" si="7"/>
        <v>TBD</v>
      </c>
      <c r="M18" s="17" t="str">
        <f t="shared" si="8"/>
        <v>TBD</v>
      </c>
      <c r="N18" s="13"/>
      <c r="O18" s="13"/>
      <c r="P18" s="139"/>
      <c r="Q18" s="147" t="str">
        <f t="shared" si="9"/>
        <v>---</v>
      </c>
      <c r="R18" s="27"/>
    </row>
    <row r="19" spans="1:18" x14ac:dyDescent="0.2">
      <c r="A19" s="44">
        <v>4000</v>
      </c>
      <c r="B19" s="17" t="s">
        <v>129</v>
      </c>
      <c r="C19" s="13"/>
      <c r="D19" s="13"/>
      <c r="E19" s="13"/>
      <c r="F19" s="13"/>
      <c r="G19" s="13"/>
      <c r="H19" s="13"/>
      <c r="I19" s="13"/>
      <c r="J19" s="12">
        <f t="shared" si="6"/>
        <v>0</v>
      </c>
      <c r="K19" s="205"/>
      <c r="L19" s="17" t="str">
        <f t="shared" si="7"/>
        <v>TBD</v>
      </c>
      <c r="M19" s="17" t="str">
        <f t="shared" si="8"/>
        <v>TBD</v>
      </c>
      <c r="N19" s="13"/>
      <c r="O19" s="13"/>
      <c r="P19" s="139"/>
      <c r="Q19" s="147" t="str">
        <f t="shared" si="9"/>
        <v>---</v>
      </c>
      <c r="R19" s="27"/>
    </row>
    <row r="20" spans="1:18" x14ac:dyDescent="0.2">
      <c r="A20" s="44">
        <v>3000</v>
      </c>
      <c r="B20" s="17" t="s">
        <v>129</v>
      </c>
      <c r="C20" s="13"/>
      <c r="D20" s="13"/>
      <c r="E20" s="13"/>
      <c r="F20" s="13"/>
      <c r="G20" s="13"/>
      <c r="H20" s="13"/>
      <c r="I20" s="13"/>
      <c r="J20" s="12">
        <f t="shared" si="6"/>
        <v>0</v>
      </c>
      <c r="K20" s="205"/>
      <c r="L20" s="17" t="str">
        <f t="shared" si="7"/>
        <v>TBD</v>
      </c>
      <c r="M20" s="17" t="str">
        <f t="shared" si="8"/>
        <v>TBD</v>
      </c>
      <c r="N20" s="13"/>
      <c r="O20" s="13"/>
      <c r="P20" s="139"/>
      <c r="Q20" s="147" t="str">
        <f t="shared" si="9"/>
        <v>---</v>
      </c>
      <c r="R20" s="27"/>
    </row>
    <row r="21" spans="1:18" x14ac:dyDescent="0.2">
      <c r="A21" s="44">
        <v>2000</v>
      </c>
      <c r="B21" s="17" t="s">
        <v>129</v>
      </c>
      <c r="C21" s="13"/>
      <c r="D21" s="13"/>
      <c r="E21" s="13"/>
      <c r="F21" s="13"/>
      <c r="G21" s="13"/>
      <c r="H21" s="13"/>
      <c r="I21" s="13"/>
      <c r="J21" s="12">
        <f t="shared" si="6"/>
        <v>0</v>
      </c>
      <c r="K21" s="205"/>
      <c r="L21" s="17" t="str">
        <f t="shared" si="7"/>
        <v>TBD</v>
      </c>
      <c r="M21" s="17" t="str">
        <f t="shared" si="8"/>
        <v>TBD</v>
      </c>
      <c r="N21" s="13"/>
      <c r="O21" s="13"/>
      <c r="P21" s="139"/>
      <c r="Q21" s="147" t="str">
        <f t="shared" si="9"/>
        <v>---</v>
      </c>
      <c r="R21" s="27"/>
    </row>
    <row r="22" spans="1:18" x14ac:dyDescent="0.2">
      <c r="A22" s="44">
        <v>1000</v>
      </c>
      <c r="B22" s="17" t="s">
        <v>129</v>
      </c>
      <c r="C22" s="13"/>
      <c r="D22" s="13"/>
      <c r="E22" s="13"/>
      <c r="F22" s="13"/>
      <c r="G22" s="13"/>
      <c r="H22" s="13"/>
      <c r="I22" s="13"/>
      <c r="J22" s="12">
        <f t="shared" si="6"/>
        <v>0</v>
      </c>
      <c r="K22" s="205"/>
      <c r="L22" s="17" t="str">
        <f t="shared" si="7"/>
        <v>TBD</v>
      </c>
      <c r="M22" s="17" t="str">
        <f t="shared" si="8"/>
        <v>TBD</v>
      </c>
      <c r="N22" s="13"/>
      <c r="O22" s="13"/>
      <c r="P22" s="139"/>
      <c r="Q22" s="147" t="str">
        <f t="shared" si="9"/>
        <v>---</v>
      </c>
      <c r="R22" s="27"/>
    </row>
    <row r="23" spans="1:18" x14ac:dyDescent="0.2">
      <c r="A23" s="16"/>
      <c r="B23" s="17"/>
      <c r="C23" s="12"/>
      <c r="D23" s="12"/>
      <c r="E23" s="12"/>
      <c r="F23" s="12"/>
      <c r="G23" s="12"/>
      <c r="H23" s="152"/>
      <c r="I23" s="152"/>
      <c r="J23" s="152"/>
      <c r="K23" s="152"/>
      <c r="L23" s="152"/>
      <c r="M23" s="152"/>
      <c r="N23" s="152"/>
      <c r="O23" s="152"/>
      <c r="P23" s="152"/>
      <c r="Q23" s="152"/>
      <c r="R23" s="217"/>
    </row>
    <row r="24" spans="1:18" x14ac:dyDescent="0.2">
      <c r="A24" s="16">
        <v>100</v>
      </c>
      <c r="B24" s="17" t="s">
        <v>130</v>
      </c>
      <c r="C24" s="13"/>
      <c r="D24" s="13"/>
      <c r="E24" s="13"/>
      <c r="F24" s="13"/>
      <c r="G24" s="13"/>
      <c r="H24" s="13"/>
      <c r="I24" s="13"/>
      <c r="J24" s="12">
        <f t="shared" ref="J24:J29" si="10">SQRT(SUMSQ(C24:I24))</f>
        <v>0</v>
      </c>
      <c r="K24" s="205"/>
      <c r="L24" s="17" t="str">
        <f t="shared" ref="L24:L31" si="11">IF(K24="","TBD",IF(K24&gt;0,ROUND(TINV(0.0455,K24),2),"TBD"))</f>
        <v>TBD</v>
      </c>
      <c r="M24" s="17" t="str">
        <f t="shared" ref="M24:M31" si="12">IF(L24="TBD","TBD",IF(K24&lt;&gt;0,FIXED((J24*L24),2-1-INT(LOG10(ABS(J24*L24)))),"TBD"))</f>
        <v>TBD</v>
      </c>
      <c r="N24" s="13"/>
      <c r="O24" s="13"/>
      <c r="P24" s="139"/>
      <c r="Q24" s="147" t="str">
        <f t="shared" ref="Q24:Q31" si="13">IF(K24=0,"---",IF(P24=0,"---",M24/(P24/3)))</f>
        <v>---</v>
      </c>
      <c r="R24" s="27"/>
    </row>
    <row r="25" spans="1:18" x14ac:dyDescent="0.2">
      <c r="A25" s="16">
        <v>90</v>
      </c>
      <c r="B25" s="17" t="s">
        <v>130</v>
      </c>
      <c r="C25" s="13"/>
      <c r="D25" s="13"/>
      <c r="E25" s="13"/>
      <c r="F25" s="13"/>
      <c r="G25" s="13"/>
      <c r="H25" s="13"/>
      <c r="I25" s="13"/>
      <c r="J25" s="12">
        <f t="shared" si="10"/>
        <v>0</v>
      </c>
      <c r="K25" s="205"/>
      <c r="L25" s="17" t="str">
        <f t="shared" si="11"/>
        <v>TBD</v>
      </c>
      <c r="M25" s="17" t="str">
        <f t="shared" si="12"/>
        <v>TBD</v>
      </c>
      <c r="N25" s="13"/>
      <c r="O25" s="13"/>
      <c r="P25" s="139"/>
      <c r="Q25" s="147" t="str">
        <f t="shared" si="13"/>
        <v>---</v>
      </c>
      <c r="R25" s="27"/>
    </row>
    <row r="26" spans="1:18" x14ac:dyDescent="0.2">
      <c r="A26" s="16">
        <v>80</v>
      </c>
      <c r="B26" s="17" t="s">
        <v>130</v>
      </c>
      <c r="C26" s="13"/>
      <c r="D26" s="13"/>
      <c r="E26" s="13"/>
      <c r="F26" s="13"/>
      <c r="G26" s="13"/>
      <c r="H26" s="13"/>
      <c r="I26" s="13"/>
      <c r="J26" s="12">
        <f t="shared" si="10"/>
        <v>0</v>
      </c>
      <c r="K26" s="205"/>
      <c r="L26" s="17" t="str">
        <f t="shared" si="11"/>
        <v>TBD</v>
      </c>
      <c r="M26" s="17" t="str">
        <f t="shared" si="12"/>
        <v>TBD</v>
      </c>
      <c r="N26" s="13"/>
      <c r="O26" s="13"/>
      <c r="P26" s="139"/>
      <c r="Q26" s="147" t="str">
        <f t="shared" si="13"/>
        <v>---</v>
      </c>
      <c r="R26" s="27"/>
    </row>
    <row r="27" spans="1:18" x14ac:dyDescent="0.2">
      <c r="A27" s="16">
        <v>70</v>
      </c>
      <c r="B27" s="17" t="s">
        <v>130</v>
      </c>
      <c r="C27" s="13"/>
      <c r="D27" s="13"/>
      <c r="E27" s="13"/>
      <c r="F27" s="13"/>
      <c r="G27" s="13"/>
      <c r="H27" s="13"/>
      <c r="I27" s="13"/>
      <c r="J27" s="12">
        <f t="shared" si="10"/>
        <v>0</v>
      </c>
      <c r="K27" s="205"/>
      <c r="L27" s="17" t="str">
        <f t="shared" si="11"/>
        <v>TBD</v>
      </c>
      <c r="M27" s="17" t="str">
        <f t="shared" si="12"/>
        <v>TBD</v>
      </c>
      <c r="N27" s="13"/>
      <c r="O27" s="13"/>
      <c r="P27" s="139"/>
      <c r="Q27" s="147" t="str">
        <f t="shared" si="13"/>
        <v>---</v>
      </c>
      <c r="R27" s="27"/>
    </row>
    <row r="28" spans="1:18" x14ac:dyDescent="0.2">
      <c r="A28" s="16">
        <v>60</v>
      </c>
      <c r="B28" s="17" t="s">
        <v>130</v>
      </c>
      <c r="C28" s="13"/>
      <c r="D28" s="13"/>
      <c r="E28" s="13"/>
      <c r="F28" s="13"/>
      <c r="G28" s="13"/>
      <c r="H28" s="13"/>
      <c r="I28" s="13"/>
      <c r="J28" s="12">
        <f t="shared" si="10"/>
        <v>0</v>
      </c>
      <c r="K28" s="205"/>
      <c r="L28" s="17" t="str">
        <f t="shared" si="11"/>
        <v>TBD</v>
      </c>
      <c r="M28" s="17" t="str">
        <f t="shared" si="12"/>
        <v>TBD</v>
      </c>
      <c r="N28" s="13"/>
      <c r="O28" s="13"/>
      <c r="P28" s="139"/>
      <c r="Q28" s="147" t="str">
        <f t="shared" si="13"/>
        <v>---</v>
      </c>
      <c r="R28" s="27"/>
    </row>
    <row r="29" spans="1:18" x14ac:dyDescent="0.2">
      <c r="A29" s="16">
        <v>50</v>
      </c>
      <c r="B29" s="17" t="s">
        <v>130</v>
      </c>
      <c r="C29" s="13"/>
      <c r="D29" s="13"/>
      <c r="E29" s="13"/>
      <c r="F29" s="13"/>
      <c r="G29" s="13"/>
      <c r="H29" s="13"/>
      <c r="I29" s="13"/>
      <c r="J29" s="12">
        <f t="shared" si="10"/>
        <v>0</v>
      </c>
      <c r="K29" s="205"/>
      <c r="L29" s="17" t="str">
        <f t="shared" si="11"/>
        <v>TBD</v>
      </c>
      <c r="M29" s="17" t="str">
        <f t="shared" si="12"/>
        <v>TBD</v>
      </c>
      <c r="N29" s="13"/>
      <c r="O29" s="13"/>
      <c r="P29" s="139"/>
      <c r="Q29" s="147" t="str">
        <f t="shared" si="13"/>
        <v>---</v>
      </c>
      <c r="R29" s="27"/>
    </row>
    <row r="30" spans="1:18" x14ac:dyDescent="0.2">
      <c r="A30" s="16">
        <v>40</v>
      </c>
      <c r="B30" s="17" t="s">
        <v>130</v>
      </c>
      <c r="C30" s="13"/>
      <c r="D30" s="13"/>
      <c r="E30" s="13"/>
      <c r="F30" s="13"/>
      <c r="G30" s="13"/>
      <c r="H30" s="13"/>
      <c r="I30" s="13"/>
      <c r="J30" s="12">
        <f t="shared" si="6"/>
        <v>0</v>
      </c>
      <c r="K30" s="205"/>
      <c r="L30" s="17" t="str">
        <f t="shared" si="11"/>
        <v>TBD</v>
      </c>
      <c r="M30" s="17" t="str">
        <f t="shared" si="12"/>
        <v>TBD</v>
      </c>
      <c r="N30" s="13"/>
      <c r="O30" s="13"/>
      <c r="P30" s="139"/>
      <c r="Q30" s="147" t="str">
        <f t="shared" si="13"/>
        <v>---</v>
      </c>
      <c r="R30" s="27"/>
    </row>
    <row r="31" spans="1:18" x14ac:dyDescent="0.2">
      <c r="A31" s="16">
        <v>30</v>
      </c>
      <c r="B31" s="17" t="s">
        <v>130</v>
      </c>
      <c r="C31" s="13"/>
      <c r="D31" s="13"/>
      <c r="E31" s="13"/>
      <c r="F31" s="13"/>
      <c r="G31" s="13"/>
      <c r="H31" s="13"/>
      <c r="I31" s="13"/>
      <c r="J31" s="12">
        <f t="shared" si="6"/>
        <v>0</v>
      </c>
      <c r="K31" s="205"/>
      <c r="L31" s="17" t="str">
        <f t="shared" si="11"/>
        <v>TBD</v>
      </c>
      <c r="M31" s="17" t="str">
        <f t="shared" si="12"/>
        <v>TBD</v>
      </c>
      <c r="N31" s="13"/>
      <c r="O31" s="13"/>
      <c r="P31" s="139"/>
      <c r="Q31" s="147" t="str">
        <f t="shared" si="13"/>
        <v>---</v>
      </c>
      <c r="R31" s="27"/>
    </row>
    <row r="32" spans="1:18" ht="12.75" thickBot="1" x14ac:dyDescent="0.25">
      <c r="A32" s="35"/>
      <c r="B32" s="226"/>
      <c r="C32" s="38"/>
      <c r="D32" s="38"/>
      <c r="E32" s="38"/>
      <c r="F32" s="38"/>
      <c r="G32" s="38"/>
      <c r="H32" s="38"/>
      <c r="I32" s="38"/>
      <c r="J32" s="39"/>
      <c r="K32" s="39"/>
      <c r="L32" s="39"/>
      <c r="M32" s="39"/>
      <c r="N32" s="38"/>
      <c r="O32" s="38"/>
      <c r="P32" s="38"/>
      <c r="Q32" s="190"/>
      <c r="R32" s="40"/>
    </row>
    <row r="33" spans="16:17" ht="12.75" thickTop="1" x14ac:dyDescent="0.2">
      <c r="P33" s="160"/>
      <c r="Q33" s="161"/>
    </row>
    <row r="34" spans="16:17" x14ac:dyDescent="0.2">
      <c r="P34" s="160"/>
      <c r="Q34" s="161"/>
    </row>
    <row r="35" spans="16:17" x14ac:dyDescent="0.2">
      <c r="P35" s="160"/>
      <c r="Q35" s="161"/>
    </row>
    <row r="36" spans="16:17" x14ac:dyDescent="0.2">
      <c r="P36" s="160"/>
      <c r="Q36" s="161"/>
    </row>
    <row r="37" spans="16:17" x14ac:dyDescent="0.2">
      <c r="P37" s="160"/>
      <c r="Q37" s="161"/>
    </row>
    <row r="38" spans="16:17" x14ac:dyDescent="0.2">
      <c r="P38" s="160"/>
      <c r="Q38" s="161"/>
    </row>
    <row r="39" spans="16:17" x14ac:dyDescent="0.2">
      <c r="P39" s="160"/>
      <c r="Q39" s="161"/>
    </row>
    <row r="40" spans="16:17" x14ac:dyDescent="0.2">
      <c r="P40" s="160"/>
      <c r="Q40" s="161"/>
    </row>
    <row r="41" spans="16:17" x14ac:dyDescent="0.2">
      <c r="P41" s="160"/>
      <c r="Q41" s="161"/>
    </row>
    <row r="42" spans="16:17" x14ac:dyDescent="0.2">
      <c r="P42" s="160"/>
      <c r="Q42" s="161"/>
    </row>
    <row r="43" spans="16:17" x14ac:dyDescent="0.2">
      <c r="P43" s="160"/>
      <c r="Q43" s="161"/>
    </row>
    <row r="44" spans="16:17" x14ac:dyDescent="0.2">
      <c r="P44" s="160"/>
      <c r="Q44" s="161"/>
    </row>
    <row r="45" spans="16:17" x14ac:dyDescent="0.2">
      <c r="P45" s="160"/>
      <c r="Q45" s="161"/>
    </row>
    <row r="46" spans="16:17" x14ac:dyDescent="0.2">
      <c r="P46" s="160"/>
      <c r="Q46" s="161"/>
    </row>
    <row r="47" spans="16:17" x14ac:dyDescent="0.2">
      <c r="P47" s="159"/>
      <c r="Q47" s="159"/>
    </row>
    <row r="48" spans="16:17" x14ac:dyDescent="0.2">
      <c r="P48" s="160"/>
      <c r="Q48" s="161"/>
    </row>
    <row r="49" spans="16:17" x14ac:dyDescent="0.2">
      <c r="P49" s="160"/>
      <c r="Q49" s="161"/>
    </row>
    <row r="50" spans="16:17" x14ac:dyDescent="0.2">
      <c r="P50" s="160"/>
      <c r="Q50" s="161"/>
    </row>
    <row r="51" spans="16:17" x14ac:dyDescent="0.2">
      <c r="P51" s="160"/>
      <c r="Q51" s="161"/>
    </row>
    <row r="52" spans="16:17" x14ac:dyDescent="0.2">
      <c r="P52" s="160"/>
      <c r="Q52" s="161"/>
    </row>
    <row r="53" spans="16:17" x14ac:dyDescent="0.2">
      <c r="P53" s="160"/>
      <c r="Q53" s="161"/>
    </row>
    <row r="54" spans="16:17" x14ac:dyDescent="0.2">
      <c r="P54" s="160"/>
      <c r="Q54" s="161"/>
    </row>
    <row r="55" spans="16:17" x14ac:dyDescent="0.2">
      <c r="P55" s="160"/>
      <c r="Q55" s="161"/>
    </row>
    <row r="56" spans="16:17" x14ac:dyDescent="0.2">
      <c r="P56" s="160"/>
      <c r="Q56" s="161"/>
    </row>
    <row r="57" spans="16:17" x14ac:dyDescent="0.2">
      <c r="P57" s="160"/>
      <c r="Q57" s="161"/>
    </row>
    <row r="58" spans="16:17" x14ac:dyDescent="0.2">
      <c r="P58" s="160"/>
      <c r="Q58" s="161"/>
    </row>
    <row r="59" spans="16:17" x14ac:dyDescent="0.2">
      <c r="P59" s="160"/>
      <c r="Q59" s="161"/>
    </row>
    <row r="60" spans="16:17" x14ac:dyDescent="0.2">
      <c r="P60" s="160"/>
      <c r="Q60" s="161"/>
    </row>
    <row r="61" spans="16:17" x14ac:dyDescent="0.2">
      <c r="P61" s="160"/>
      <c r="Q61" s="161"/>
    </row>
    <row r="62" spans="16:17" x14ac:dyDescent="0.2">
      <c r="P62" s="160"/>
      <c r="Q62" s="161"/>
    </row>
    <row r="63" spans="16:17" x14ac:dyDescent="0.2">
      <c r="P63" s="160"/>
      <c r="Q63" s="161"/>
    </row>
    <row r="64" spans="16:17" x14ac:dyDescent="0.2">
      <c r="P64" s="160"/>
      <c r="Q64" s="161"/>
    </row>
    <row r="65" spans="16:17" x14ac:dyDescent="0.2">
      <c r="P65" s="159"/>
      <c r="Q65" s="159"/>
    </row>
  </sheetData>
  <phoneticPr fontId="2" type="noConversion"/>
  <conditionalFormatting sqref="Q6">
    <cfRule type="cellIs" dxfId="3" priority="4" stopIfTrue="1" operator="greaterThan">
      <formula>1</formula>
    </cfRule>
  </conditionalFormatting>
  <conditionalFormatting sqref="Q7:Q11">
    <cfRule type="cellIs" dxfId="2" priority="3" stopIfTrue="1" operator="greaterThan">
      <formula>1</formula>
    </cfRule>
  </conditionalFormatting>
  <conditionalFormatting sqref="Q13:Q22">
    <cfRule type="cellIs" dxfId="1" priority="2" stopIfTrue="1" operator="greaterThan">
      <formula>1</formula>
    </cfRule>
  </conditionalFormatting>
  <conditionalFormatting sqref="Q24:Q31">
    <cfRule type="cellIs" dxfId="0" priority="1" stopIfTrue="1" operator="greaterThan">
      <formula>1</formula>
    </cfRule>
  </conditionalFormatting>
  <hyperlinks>
    <hyperlink ref="K1" location="'Laboratory Scope'!A1" display="Back to Lab Scope" xr:uid="{00000000-0004-0000-1400-000000000000}"/>
  </hyperlinks>
  <pageMargins left="0.22" right="0.16" top="1" bottom="1" header="0.5" footer="0.5"/>
  <pageSetup orientation="landscape" horizontalDpi="1200" verticalDpi="1200" r:id="rId1"/>
  <headerFooter alignWithMargins="0">
    <oddHeader>&amp;C&amp;"Arial,Bold"&amp;12&amp;A</oddHeader>
    <oddFooter>&amp;R&amp;9Page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59"/>
  <sheetViews>
    <sheetView tabSelected="1" workbookViewId="0">
      <selection activeCell="E7" sqref="E7"/>
    </sheetView>
  </sheetViews>
  <sheetFormatPr defaultRowHeight="12.75" x14ac:dyDescent="0.2"/>
  <cols>
    <col min="2" max="2" width="69" customWidth="1"/>
  </cols>
  <sheetData>
    <row r="2" spans="1:4" ht="13.5" thickBot="1" x14ac:dyDescent="0.25">
      <c r="A2" s="327"/>
      <c r="C2" s="327"/>
      <c r="D2" s="327"/>
    </row>
    <row r="3" spans="1:4" ht="16.5" thickTop="1" thickBot="1" x14ac:dyDescent="0.3">
      <c r="A3" s="328" t="s">
        <v>392</v>
      </c>
      <c r="B3" s="329" t="s">
        <v>393</v>
      </c>
      <c r="C3" s="327"/>
      <c r="D3" s="327"/>
    </row>
    <row r="4" spans="1:4" ht="14.25" thickTop="1" thickBot="1" x14ac:dyDescent="0.25">
      <c r="A4" s="327"/>
      <c r="C4" s="327"/>
      <c r="D4" s="327"/>
    </row>
    <row r="5" spans="1:4" ht="16.5" thickTop="1" thickBot="1" x14ac:dyDescent="0.3">
      <c r="A5" s="330" t="s">
        <v>394</v>
      </c>
      <c r="B5" s="331" t="s">
        <v>395</v>
      </c>
      <c r="C5" s="331" t="s">
        <v>1</v>
      </c>
      <c r="D5" s="332" t="s">
        <v>396</v>
      </c>
    </row>
    <row r="6" spans="1:4" ht="13.5" thickTop="1" x14ac:dyDescent="0.2">
      <c r="A6" s="333" t="s">
        <v>397</v>
      </c>
      <c r="B6" s="334" t="s">
        <v>398</v>
      </c>
      <c r="C6" s="335">
        <v>39539</v>
      </c>
      <c r="D6" s="347" t="s">
        <v>399</v>
      </c>
    </row>
    <row r="7" spans="1:4" ht="38.25" x14ac:dyDescent="0.2">
      <c r="A7" s="336" t="s">
        <v>397</v>
      </c>
      <c r="B7" s="348" t="s">
        <v>400</v>
      </c>
      <c r="C7" s="337">
        <v>43341</v>
      </c>
      <c r="D7" s="338" t="s">
        <v>399</v>
      </c>
    </row>
    <row r="8" spans="1:4" ht="51" x14ac:dyDescent="0.2">
      <c r="A8" s="427" t="s">
        <v>579</v>
      </c>
      <c r="B8" s="512" t="s">
        <v>580</v>
      </c>
      <c r="C8" s="428">
        <v>43924</v>
      </c>
      <c r="D8" s="342" t="s">
        <v>577</v>
      </c>
    </row>
    <row r="9" spans="1:4" x14ac:dyDescent="0.2">
      <c r="A9" s="339"/>
      <c r="B9" s="340"/>
      <c r="C9" s="341"/>
      <c r="D9" s="342"/>
    </row>
    <row r="10" spans="1:4" x14ac:dyDescent="0.2">
      <c r="A10" s="339"/>
      <c r="B10" s="340"/>
      <c r="C10" s="341"/>
      <c r="D10" s="342"/>
    </row>
    <row r="11" spans="1:4" x14ac:dyDescent="0.2">
      <c r="A11" s="339"/>
      <c r="B11" s="340"/>
      <c r="C11" s="341"/>
      <c r="D11" s="342"/>
    </row>
    <row r="12" spans="1:4" x14ac:dyDescent="0.2">
      <c r="A12" s="339"/>
      <c r="B12" s="340"/>
      <c r="C12" s="341"/>
      <c r="D12" s="342"/>
    </row>
    <row r="13" spans="1:4" x14ac:dyDescent="0.2">
      <c r="A13" s="339"/>
      <c r="B13" s="340"/>
      <c r="C13" s="341"/>
      <c r="D13" s="342"/>
    </row>
    <row r="14" spans="1:4" x14ac:dyDescent="0.2">
      <c r="A14" s="339"/>
      <c r="B14" s="340"/>
      <c r="C14" s="341"/>
      <c r="D14" s="342"/>
    </row>
    <row r="15" spans="1:4" x14ac:dyDescent="0.2">
      <c r="A15" s="339"/>
      <c r="B15" s="340"/>
      <c r="C15" s="341"/>
      <c r="D15" s="342"/>
    </row>
    <row r="16" spans="1:4" x14ac:dyDescent="0.2">
      <c r="A16" s="339"/>
      <c r="B16" s="340"/>
      <c r="C16" s="341"/>
      <c r="D16" s="342"/>
    </row>
    <row r="17" spans="1:4" x14ac:dyDescent="0.2">
      <c r="A17" s="339"/>
      <c r="B17" s="340"/>
      <c r="C17" s="341"/>
      <c r="D17" s="342"/>
    </row>
    <row r="18" spans="1:4" x14ac:dyDescent="0.2">
      <c r="A18" s="339"/>
      <c r="B18" s="340"/>
      <c r="C18" s="341"/>
      <c r="D18" s="342"/>
    </row>
    <row r="19" spans="1:4" x14ac:dyDescent="0.2">
      <c r="A19" s="339"/>
      <c r="B19" s="340"/>
      <c r="C19" s="341"/>
      <c r="D19" s="342"/>
    </row>
    <row r="20" spans="1:4" x14ac:dyDescent="0.2">
      <c r="A20" s="339"/>
      <c r="B20" s="340"/>
      <c r="C20" s="341"/>
      <c r="D20" s="342"/>
    </row>
    <row r="21" spans="1:4" x14ac:dyDescent="0.2">
      <c r="A21" s="339"/>
      <c r="B21" s="340"/>
      <c r="C21" s="341"/>
      <c r="D21" s="342"/>
    </row>
    <row r="22" spans="1:4" x14ac:dyDescent="0.2">
      <c r="A22" s="339"/>
      <c r="B22" s="340"/>
      <c r="C22" s="341"/>
      <c r="D22" s="342"/>
    </row>
    <row r="23" spans="1:4" x14ac:dyDescent="0.2">
      <c r="A23" s="339"/>
      <c r="B23" s="340"/>
      <c r="C23" s="341"/>
      <c r="D23" s="342"/>
    </row>
    <row r="24" spans="1:4" x14ac:dyDescent="0.2">
      <c r="A24" s="339"/>
      <c r="B24" s="340"/>
      <c r="C24" s="341"/>
      <c r="D24" s="342"/>
    </row>
    <row r="25" spans="1:4" x14ac:dyDescent="0.2">
      <c r="A25" s="339"/>
      <c r="B25" s="340"/>
      <c r="C25" s="341"/>
      <c r="D25" s="342"/>
    </row>
    <row r="26" spans="1:4" x14ac:dyDescent="0.2">
      <c r="A26" s="339"/>
      <c r="B26" s="340"/>
      <c r="C26" s="341"/>
      <c r="D26" s="342"/>
    </row>
    <row r="27" spans="1:4" x14ac:dyDescent="0.2">
      <c r="A27" s="339"/>
      <c r="B27" s="340"/>
      <c r="C27" s="341"/>
      <c r="D27" s="342"/>
    </row>
    <row r="28" spans="1:4" x14ac:dyDescent="0.2">
      <c r="A28" s="339"/>
      <c r="B28" s="340"/>
      <c r="C28" s="341"/>
      <c r="D28" s="342"/>
    </row>
    <row r="29" spans="1:4" x14ac:dyDescent="0.2">
      <c r="A29" s="339"/>
      <c r="B29" s="340"/>
      <c r="C29" s="341"/>
      <c r="D29" s="342"/>
    </row>
    <row r="30" spans="1:4" x14ac:dyDescent="0.2">
      <c r="A30" s="339"/>
      <c r="B30" s="340"/>
      <c r="C30" s="341"/>
      <c r="D30" s="342"/>
    </row>
    <row r="31" spans="1:4" x14ac:dyDescent="0.2">
      <c r="A31" s="339"/>
      <c r="B31" s="340"/>
      <c r="C31" s="341"/>
      <c r="D31" s="342"/>
    </row>
    <row r="32" spans="1:4" x14ac:dyDescent="0.2">
      <c r="A32" s="339"/>
      <c r="B32" s="340"/>
      <c r="C32" s="341"/>
      <c r="D32" s="342"/>
    </row>
    <row r="33" spans="1:4" x14ac:dyDescent="0.2">
      <c r="A33" s="339"/>
      <c r="B33" s="340"/>
      <c r="C33" s="341"/>
      <c r="D33" s="342"/>
    </row>
    <row r="34" spans="1:4" x14ac:dyDescent="0.2">
      <c r="A34" s="339"/>
      <c r="B34" s="340"/>
      <c r="C34" s="341"/>
      <c r="D34" s="342"/>
    </row>
    <row r="35" spans="1:4" x14ac:dyDescent="0.2">
      <c r="A35" s="339"/>
      <c r="B35" s="340"/>
      <c r="C35" s="341"/>
      <c r="D35" s="342"/>
    </row>
    <row r="36" spans="1:4" x14ac:dyDescent="0.2">
      <c r="A36" s="339"/>
      <c r="B36" s="340"/>
      <c r="C36" s="341"/>
      <c r="D36" s="342"/>
    </row>
    <row r="37" spans="1:4" x14ac:dyDescent="0.2">
      <c r="A37" s="339"/>
      <c r="B37" s="340"/>
      <c r="C37" s="341"/>
      <c r="D37" s="342"/>
    </row>
    <row r="38" spans="1:4" x14ac:dyDescent="0.2">
      <c r="A38" s="339"/>
      <c r="B38" s="340"/>
      <c r="C38" s="341"/>
      <c r="D38" s="342"/>
    </row>
    <row r="39" spans="1:4" x14ac:dyDescent="0.2">
      <c r="A39" s="339"/>
      <c r="B39" s="340"/>
      <c r="C39" s="341"/>
      <c r="D39" s="342"/>
    </row>
    <row r="40" spans="1:4" x14ac:dyDescent="0.2">
      <c r="A40" s="339"/>
      <c r="B40" s="340"/>
      <c r="C40" s="341"/>
      <c r="D40" s="342"/>
    </row>
    <row r="41" spans="1:4" x14ac:dyDescent="0.2">
      <c r="A41" s="339"/>
      <c r="B41" s="340"/>
      <c r="C41" s="341"/>
      <c r="D41" s="342"/>
    </row>
    <row r="42" spans="1:4" x14ac:dyDescent="0.2">
      <c r="A42" s="339"/>
      <c r="B42" s="340"/>
      <c r="C42" s="341"/>
      <c r="D42" s="342"/>
    </row>
    <row r="43" spans="1:4" x14ac:dyDescent="0.2">
      <c r="A43" s="339"/>
      <c r="B43" s="340"/>
      <c r="C43" s="341"/>
      <c r="D43" s="342"/>
    </row>
    <row r="44" spans="1:4" x14ac:dyDescent="0.2">
      <c r="A44" s="339"/>
      <c r="B44" s="340"/>
      <c r="C44" s="341"/>
      <c r="D44" s="342"/>
    </row>
    <row r="45" spans="1:4" x14ac:dyDescent="0.2">
      <c r="A45" s="339"/>
      <c r="B45" s="340"/>
      <c r="C45" s="341"/>
      <c r="D45" s="342"/>
    </row>
    <row r="46" spans="1:4" x14ac:dyDescent="0.2">
      <c r="A46" s="339"/>
      <c r="B46" s="340"/>
      <c r="C46" s="341"/>
      <c r="D46" s="342"/>
    </row>
    <row r="47" spans="1:4" x14ac:dyDescent="0.2">
      <c r="A47" s="339"/>
      <c r="B47" s="340"/>
      <c r="C47" s="341"/>
      <c r="D47" s="342"/>
    </row>
    <row r="48" spans="1:4" x14ac:dyDescent="0.2">
      <c r="A48" s="339"/>
      <c r="B48" s="340"/>
      <c r="C48" s="341"/>
      <c r="D48" s="342"/>
    </row>
    <row r="49" spans="1:4" x14ac:dyDescent="0.2">
      <c r="A49" s="339"/>
      <c r="B49" s="340"/>
      <c r="C49" s="341"/>
      <c r="D49" s="342"/>
    </row>
    <row r="50" spans="1:4" x14ac:dyDescent="0.2">
      <c r="A50" s="339"/>
      <c r="B50" s="340"/>
      <c r="C50" s="341"/>
      <c r="D50" s="342"/>
    </row>
    <row r="51" spans="1:4" x14ac:dyDescent="0.2">
      <c r="A51" s="339"/>
      <c r="B51" s="340"/>
      <c r="C51" s="341"/>
      <c r="D51" s="342"/>
    </row>
    <row r="52" spans="1:4" x14ac:dyDescent="0.2">
      <c r="A52" s="339"/>
      <c r="B52" s="340"/>
      <c r="C52" s="341"/>
      <c r="D52" s="342"/>
    </row>
    <row r="53" spans="1:4" x14ac:dyDescent="0.2">
      <c r="A53" s="339"/>
      <c r="B53" s="340"/>
      <c r="C53" s="341"/>
      <c r="D53" s="342"/>
    </row>
    <row r="54" spans="1:4" x14ac:dyDescent="0.2">
      <c r="A54" s="339"/>
      <c r="B54" s="340"/>
      <c r="C54" s="341"/>
      <c r="D54" s="342"/>
    </row>
    <row r="55" spans="1:4" x14ac:dyDescent="0.2">
      <c r="A55" s="339"/>
      <c r="B55" s="340"/>
      <c r="C55" s="341"/>
      <c r="D55" s="342"/>
    </row>
    <row r="56" spans="1:4" x14ac:dyDescent="0.2">
      <c r="A56" s="339"/>
      <c r="B56" s="340"/>
      <c r="C56" s="341"/>
      <c r="D56" s="342"/>
    </row>
    <row r="57" spans="1:4" x14ac:dyDescent="0.2">
      <c r="A57" s="339"/>
      <c r="B57" s="340"/>
      <c r="C57" s="341"/>
      <c r="D57" s="342"/>
    </row>
    <row r="58" spans="1:4" ht="13.5" thickBot="1" x14ac:dyDescent="0.25">
      <c r="A58" s="343"/>
      <c r="B58" s="344"/>
      <c r="C58" s="345"/>
      <c r="D58" s="346"/>
    </row>
    <row r="59" spans="1:4" ht="13.5" thickTop="1" x14ac:dyDescent="0.2"/>
  </sheetData>
  <conditionalFormatting sqref="A6:D6 A8:D58 A7 C7:D7">
    <cfRule type="containsBlanks" dxfId="147" priority="5">
      <formula>LEN(TRIM(A6))=0</formula>
    </cfRule>
    <cfRule type="notContainsBlanks" dxfId="146" priority="6">
      <formula>LEN(TRIM(A6))&gt;0</formula>
    </cfRule>
  </conditionalFormatting>
  <conditionalFormatting sqref="B3">
    <cfRule type="containsBlanks" dxfId="145" priority="3">
      <formula>LEN(TRIM(B3))=0</formula>
    </cfRule>
    <cfRule type="notContainsBlanks" dxfId="144" priority="4">
      <formula>LEN(TRIM(B3))&gt;0</formula>
    </cfRule>
  </conditionalFormatting>
  <conditionalFormatting sqref="B7">
    <cfRule type="containsBlanks" dxfId="143" priority="1">
      <formula>LEN(TRIM(B7))=0</formula>
    </cfRule>
    <cfRule type="notContainsBlanks" dxfId="142" priority="2">
      <formula>LEN(TRIM(B7))&gt;0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workbookViewId="0">
      <selection activeCell="A36" sqref="A36"/>
    </sheetView>
  </sheetViews>
  <sheetFormatPr defaultRowHeight="12.75" x14ac:dyDescent="0.2"/>
  <cols>
    <col min="1" max="1" width="39" customWidth="1"/>
    <col min="2" max="2" width="26.7109375" customWidth="1"/>
    <col min="3" max="3" width="30.85546875" customWidth="1"/>
  </cols>
  <sheetData>
    <row r="1" spans="1:3" ht="13.5" thickTop="1" x14ac:dyDescent="0.2">
      <c r="A1" s="4" t="s">
        <v>0</v>
      </c>
      <c r="B1" s="5"/>
    </row>
    <row r="2" spans="1:3" x14ac:dyDescent="0.2">
      <c r="A2" s="10" t="s">
        <v>1</v>
      </c>
      <c r="B2" s="11"/>
    </row>
    <row r="3" spans="1:3" ht="13.5" thickBot="1" x14ac:dyDescent="0.25"/>
    <row r="4" spans="1:3" ht="13.5" thickTop="1" x14ac:dyDescent="0.2">
      <c r="A4" s="350" t="s">
        <v>401</v>
      </c>
      <c r="B4" s="351" t="s">
        <v>402</v>
      </c>
      <c r="C4" s="352" t="s">
        <v>403</v>
      </c>
    </row>
    <row r="5" spans="1:3" x14ac:dyDescent="0.2">
      <c r="A5" s="353" t="s">
        <v>406</v>
      </c>
      <c r="B5" s="14"/>
      <c r="C5" s="354" t="s">
        <v>421</v>
      </c>
    </row>
    <row r="6" spans="1:3" x14ac:dyDescent="0.2">
      <c r="A6" s="353" t="s">
        <v>407</v>
      </c>
      <c r="B6" s="14"/>
      <c r="C6" s="354" t="s">
        <v>422</v>
      </c>
    </row>
    <row r="7" spans="1:3" x14ac:dyDescent="0.2">
      <c r="A7" s="353" t="s">
        <v>411</v>
      </c>
      <c r="B7" s="14"/>
      <c r="C7" s="354" t="s">
        <v>423</v>
      </c>
    </row>
    <row r="8" spans="1:3" x14ac:dyDescent="0.2">
      <c r="A8" s="353" t="s">
        <v>408</v>
      </c>
      <c r="B8" s="14"/>
      <c r="C8" s="354" t="s">
        <v>424</v>
      </c>
    </row>
    <row r="9" spans="1:3" x14ac:dyDescent="0.2">
      <c r="A9" s="353" t="s">
        <v>409</v>
      </c>
      <c r="B9" s="14"/>
      <c r="C9" s="354" t="s">
        <v>425</v>
      </c>
    </row>
    <row r="10" spans="1:3" x14ac:dyDescent="0.2">
      <c r="A10" s="353" t="s">
        <v>410</v>
      </c>
      <c r="B10" s="14"/>
      <c r="C10" s="354" t="s">
        <v>404</v>
      </c>
    </row>
    <row r="11" spans="1:3" x14ac:dyDescent="0.2">
      <c r="A11" s="353" t="s">
        <v>435</v>
      </c>
      <c r="B11" s="14"/>
      <c r="C11" s="354" t="s">
        <v>426</v>
      </c>
    </row>
    <row r="12" spans="1:3" x14ac:dyDescent="0.2">
      <c r="A12" s="353" t="s">
        <v>434</v>
      </c>
      <c r="B12" s="14"/>
      <c r="C12" s="354" t="s">
        <v>426</v>
      </c>
    </row>
    <row r="13" spans="1:3" x14ac:dyDescent="0.2">
      <c r="A13" s="353" t="s">
        <v>436</v>
      </c>
      <c r="B13" s="14"/>
      <c r="C13" s="354"/>
    </row>
    <row r="14" spans="1:3" x14ac:dyDescent="0.2">
      <c r="A14" s="356"/>
      <c r="B14" s="14"/>
      <c r="C14" s="355"/>
    </row>
    <row r="15" spans="1:3" x14ac:dyDescent="0.2">
      <c r="A15" s="353" t="s">
        <v>412</v>
      </c>
      <c r="B15" s="14"/>
      <c r="C15" s="354" t="s">
        <v>427</v>
      </c>
    </row>
    <row r="16" spans="1:3" x14ac:dyDescent="0.2">
      <c r="A16" s="353" t="s">
        <v>414</v>
      </c>
      <c r="B16" s="14"/>
      <c r="C16" s="354" t="s">
        <v>427</v>
      </c>
    </row>
    <row r="17" spans="1:3" x14ac:dyDescent="0.2">
      <c r="A17" s="353" t="s">
        <v>413</v>
      </c>
      <c r="B17" s="14"/>
      <c r="C17" s="354" t="s">
        <v>428</v>
      </c>
    </row>
    <row r="18" spans="1:3" x14ac:dyDescent="0.2">
      <c r="A18" s="353" t="s">
        <v>415</v>
      </c>
      <c r="B18" s="14"/>
      <c r="C18" s="354" t="s">
        <v>429</v>
      </c>
    </row>
    <row r="19" spans="1:3" x14ac:dyDescent="0.2">
      <c r="A19" s="356"/>
      <c r="B19" s="14"/>
      <c r="C19" s="355"/>
    </row>
    <row r="20" spans="1:3" x14ac:dyDescent="0.2">
      <c r="A20" s="353" t="s">
        <v>416</v>
      </c>
      <c r="B20" s="14"/>
      <c r="C20" s="354" t="s">
        <v>430</v>
      </c>
    </row>
    <row r="21" spans="1:3" x14ac:dyDescent="0.2">
      <c r="A21" s="353" t="s">
        <v>417</v>
      </c>
      <c r="B21" s="14"/>
      <c r="C21" s="354" t="s">
        <v>431</v>
      </c>
    </row>
    <row r="22" spans="1:3" x14ac:dyDescent="0.2">
      <c r="A22" s="356"/>
      <c r="B22" s="14"/>
      <c r="C22" s="355"/>
    </row>
    <row r="23" spans="1:3" x14ac:dyDescent="0.2">
      <c r="A23" s="353" t="s">
        <v>418</v>
      </c>
      <c r="B23" s="14"/>
      <c r="C23" s="360" t="s">
        <v>432</v>
      </c>
    </row>
    <row r="24" spans="1:3" x14ac:dyDescent="0.2">
      <c r="A24" s="353" t="s">
        <v>419</v>
      </c>
      <c r="B24" s="14"/>
      <c r="C24" s="354" t="s">
        <v>433</v>
      </c>
    </row>
    <row r="25" spans="1:3" x14ac:dyDescent="0.2">
      <c r="A25" s="353" t="s">
        <v>420</v>
      </c>
      <c r="B25" s="14"/>
      <c r="C25" s="354" t="s">
        <v>433</v>
      </c>
    </row>
    <row r="26" spans="1:3" x14ac:dyDescent="0.2">
      <c r="A26" s="356"/>
      <c r="B26" s="14"/>
      <c r="C26" s="355"/>
    </row>
    <row r="27" spans="1:3" x14ac:dyDescent="0.2">
      <c r="A27" s="356"/>
      <c r="B27" s="14"/>
      <c r="C27" s="355"/>
    </row>
    <row r="28" spans="1:3" x14ac:dyDescent="0.2">
      <c r="A28" s="356"/>
      <c r="B28" s="14"/>
      <c r="C28" s="355"/>
    </row>
    <row r="29" spans="1:3" x14ac:dyDescent="0.2">
      <c r="A29" s="356"/>
      <c r="B29" s="14"/>
      <c r="C29" s="355"/>
    </row>
    <row r="30" spans="1:3" x14ac:dyDescent="0.2">
      <c r="A30" s="356"/>
      <c r="B30" s="14"/>
      <c r="C30" s="355"/>
    </row>
    <row r="31" spans="1:3" x14ac:dyDescent="0.2">
      <c r="A31" s="356"/>
      <c r="B31" s="14"/>
      <c r="C31" s="355"/>
    </row>
    <row r="32" spans="1:3" ht="13.5" thickBot="1" x14ac:dyDescent="0.25">
      <c r="A32" s="357"/>
      <c r="B32" s="358"/>
      <c r="C32" s="359"/>
    </row>
    <row r="33" spans="1:1" ht="13.5" thickTop="1" x14ac:dyDescent="0.2">
      <c r="A33" s="362" t="s">
        <v>575</v>
      </c>
    </row>
    <row r="34" spans="1:1" x14ac:dyDescent="0.2">
      <c r="A34" s="362" t="s">
        <v>576</v>
      </c>
    </row>
  </sheetData>
  <hyperlinks>
    <hyperlink ref="C5" location="'Metric Mass I'!A1" display="'Metric Mass I'!A1" xr:uid="{00000000-0004-0000-0300-000000000000}"/>
    <hyperlink ref="C6" location="'Advp Mass I'!A1" display="'Advp Mass I'!A1" xr:uid="{00000000-0004-0000-0300-000001000000}"/>
    <hyperlink ref="C7" location="'Metric Mass II'!A1" display="'Metric Mass II'!A1" xr:uid="{00000000-0004-0000-0300-000002000000}"/>
    <hyperlink ref="C8" location="'Advp Mass II'!A1" display="'Advp Mass II'!A1" xr:uid="{00000000-0004-0000-0300-000003000000}"/>
    <hyperlink ref="C9" location="'Metric Mass III'!A1" display="'Metric Mass III'!A1" xr:uid="{00000000-0004-0000-0300-000004000000}"/>
    <hyperlink ref="C10" location="'Advp Mass III'!A1" display="'Advp Mass III'!A1" xr:uid="{00000000-0004-0000-0300-000005000000}"/>
    <hyperlink ref="C11" location="' WheelLoad Weigher &amp; Wt Cart'!A1" display="' WheelLoad Weigher &amp; Wt Cart'!A1" xr:uid="{00000000-0004-0000-0300-000006000000}"/>
    <hyperlink ref="C12" location="' WheelLoad Weigher &amp; Wt Cart'!A1" display="' WheelLoad Weigher &amp; Wt Cart'!A1" xr:uid="{00000000-0004-0000-0300-000007000000}"/>
    <hyperlink ref="C15" location="'Gravimetric Volume I &amp; SVP'!A1" display="'Gravimetric Volume I &amp; SVP'!A1" xr:uid="{00000000-0004-0000-0300-000008000000}"/>
    <hyperlink ref="C16" location="'Gravimetric Volume I &amp; SVP'!A1" display="'Gravimetric Volume I &amp; SVP'!A1" xr:uid="{00000000-0004-0000-0300-000009000000}"/>
    <hyperlink ref="C17" location="'Volume Transfer II'!A1" display="'Volume Transfer II'!A1" xr:uid="{00000000-0004-0000-0300-00000A000000}"/>
    <hyperlink ref="C18" location="'Volume Transfer II LPG'!A1" display="'Volume Transfer II LPG'!A1" xr:uid="{00000000-0004-0000-0300-00000B000000}"/>
    <hyperlink ref="C20" location="'Length Metric'!A1" display="'Length Metric'!A1" xr:uid="{00000000-0004-0000-0300-00000C000000}"/>
    <hyperlink ref="C21" location="'Length US Cust'!A1" display="'Length US Cust'!A1" xr:uid="{00000000-0004-0000-0300-00000D000000}"/>
    <hyperlink ref="C23" location="Temperature!A1" display="Temperature!A1" xr:uid="{00000000-0004-0000-0300-00000E000000}"/>
    <hyperlink ref="C24" location="'Time &amp; Frequency'!A1" display="'Time &amp; Frequency'!A1" xr:uid="{00000000-0004-0000-0300-00000F000000}"/>
    <hyperlink ref="C25" location="'Time &amp; Frequency'!A1" display="'Time &amp; Frequency'!A1" xr:uid="{00000000-0004-0000-0300-00001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3"/>
  <sheetViews>
    <sheetView workbookViewId="0">
      <selection activeCell="A28" sqref="A28"/>
    </sheetView>
  </sheetViews>
  <sheetFormatPr defaultColWidth="24.7109375" defaultRowHeight="12.75" x14ac:dyDescent="0.2"/>
  <cols>
    <col min="1" max="1" width="25.85546875" customWidth="1"/>
    <col min="2" max="2" width="8.140625" customWidth="1"/>
    <col min="3" max="3" width="12.7109375" customWidth="1"/>
    <col min="4" max="4" width="5.7109375" bestFit="1" customWidth="1"/>
    <col min="5" max="5" width="10.5703125" customWidth="1"/>
    <col min="7" max="7" width="10.5703125" style="327" customWidth="1"/>
    <col min="8" max="8" width="13.28515625" style="327" customWidth="1"/>
    <col min="9" max="9" width="8.85546875" style="327" customWidth="1"/>
    <col min="10" max="10" width="14.140625" customWidth="1"/>
    <col min="11" max="11" width="11.5703125" customWidth="1"/>
    <col min="12" max="12" width="24.140625" customWidth="1"/>
    <col min="14" max="14" width="5.28515625" bestFit="1" customWidth="1"/>
    <col min="15" max="15" width="11.42578125" bestFit="1" customWidth="1"/>
    <col min="16" max="16" width="7.140625" bestFit="1" customWidth="1"/>
    <col min="17" max="17" width="12.5703125" customWidth="1"/>
    <col min="18" max="18" width="20.5703125" customWidth="1"/>
  </cols>
  <sheetData>
    <row r="1" spans="1:18" ht="14.25" thickTop="1" thickBot="1" x14ac:dyDescent="0.25">
      <c r="A1" s="363" t="s">
        <v>437</v>
      </c>
      <c r="B1" s="364"/>
      <c r="C1" s="365"/>
      <c r="D1" s="365"/>
      <c r="E1" s="365"/>
      <c r="F1" s="462" t="s">
        <v>438</v>
      </c>
      <c r="G1" s="463"/>
      <c r="H1" s="464"/>
      <c r="I1" s="464"/>
      <c r="J1" s="464"/>
      <c r="K1" s="465"/>
      <c r="L1" s="365"/>
    </row>
    <row r="2" spans="1:18" ht="16.5" thickTop="1" thickBot="1" x14ac:dyDescent="0.3">
      <c r="A2" s="466" t="s">
        <v>439</v>
      </c>
      <c r="B2" s="466"/>
      <c r="C2" s="466"/>
      <c r="D2" s="466"/>
      <c r="E2" s="466"/>
      <c r="F2" s="466"/>
      <c r="G2" s="366"/>
      <c r="H2" s="467" t="s">
        <v>440</v>
      </c>
      <c r="I2" s="467"/>
      <c r="J2" s="467"/>
      <c r="K2" s="467"/>
      <c r="L2" s="365"/>
      <c r="N2" s="455" t="s">
        <v>441</v>
      </c>
      <c r="O2" s="456"/>
      <c r="P2" s="456"/>
      <c r="Q2" s="456"/>
      <c r="R2" s="456"/>
    </row>
    <row r="3" spans="1:18" s="372" customFormat="1" ht="69.75" customHeight="1" thickTop="1" thickBot="1" x14ac:dyDescent="0.3">
      <c r="A3" s="367" t="s">
        <v>442</v>
      </c>
      <c r="B3" s="368" t="s">
        <v>443</v>
      </c>
      <c r="C3" s="368" t="s">
        <v>444</v>
      </c>
      <c r="D3" s="368" t="s">
        <v>4</v>
      </c>
      <c r="E3" s="369" t="s">
        <v>287</v>
      </c>
      <c r="F3" s="368" t="str">
        <f>CONCATENATE("Estimated Unc in Measurement Units","   
",
"("&amp;B1&amp;")")</f>
        <v>Estimated Unc in Measurement Units   
()</v>
      </c>
      <c r="G3" s="368" t="s">
        <v>445</v>
      </c>
      <c r="H3" s="368" t="s">
        <v>446</v>
      </c>
      <c r="I3" s="368" t="s">
        <v>447</v>
      </c>
      <c r="J3" s="368" t="str">
        <f>CONCATENATE("Std Unc","   
",
"("&amp;B1&amp;")")</f>
        <v>Std Unc   
()</v>
      </c>
      <c r="K3" s="368" t="s">
        <v>448</v>
      </c>
      <c r="L3" s="370" t="s">
        <v>449</v>
      </c>
      <c r="M3" s="371" t="s">
        <v>450</v>
      </c>
      <c r="Q3" s="457" t="s">
        <v>451</v>
      </c>
      <c r="R3" s="458" t="s">
        <v>452</v>
      </c>
    </row>
    <row r="4" spans="1:18" ht="15.75" customHeight="1" thickTop="1" x14ac:dyDescent="0.25">
      <c r="A4" s="373"/>
      <c r="B4" s="374"/>
      <c r="C4" s="375"/>
      <c r="D4" s="376"/>
      <c r="E4" s="374"/>
      <c r="F4" s="375"/>
      <c r="G4" s="377"/>
      <c r="H4" s="377"/>
      <c r="I4" s="378" t="str">
        <f>IF(A4="","",IF(F4="","Finish",IF(H4="","",VLOOKUP(H4,O5:P13,2,))))</f>
        <v/>
      </c>
      <c r="J4" s="379" t="str">
        <f>IF(A4="","",IF(F4="","Finish",IF(I4="","",F4/I4)))</f>
        <v/>
      </c>
      <c r="K4" s="380" t="str">
        <f>IF(J4="","",IF(J4="Finish","Finish",J4^2/SUMSQ(J4:J18)))</f>
        <v/>
      </c>
      <c r="L4" s="381"/>
      <c r="M4" s="382" t="str">
        <f t="shared" ref="M4:M12" si="0">IF(J4="","",J4^4/E4)</f>
        <v/>
      </c>
      <c r="N4" s="383" t="s">
        <v>453</v>
      </c>
      <c r="O4" s="383" t="s">
        <v>454</v>
      </c>
      <c r="P4" s="383" t="s">
        <v>447</v>
      </c>
      <c r="Q4" s="457"/>
      <c r="R4" s="459"/>
    </row>
    <row r="5" spans="1:18" ht="15" x14ac:dyDescent="0.25">
      <c r="A5" s="384"/>
      <c r="B5" s="385"/>
      <c r="C5" s="386"/>
      <c r="D5" s="376"/>
      <c r="E5" s="374"/>
      <c r="F5" s="386"/>
      <c r="G5" s="377"/>
      <c r="H5" s="377"/>
      <c r="I5" s="378" t="str">
        <f>IF(A5="","",IF(F5="","Finish",IF(H5="","",VLOOKUP(H5,O5:P13,2,))))</f>
        <v/>
      </c>
      <c r="J5" s="379" t="str">
        <f t="shared" ref="J5:J13" si="1">IF(A5="","",IF(F5="","Finish",IF(I5="","",F5/I5)))</f>
        <v/>
      </c>
      <c r="K5" s="380" t="str">
        <f>IF(J5="","",IF(J5="Finish","Finish",J5^2/SUMSQ(J4:J18)))</f>
        <v/>
      </c>
      <c r="L5" s="387"/>
      <c r="M5" s="382" t="str">
        <f t="shared" si="0"/>
        <v/>
      </c>
      <c r="N5" s="372" t="s">
        <v>455</v>
      </c>
      <c r="O5" s="388" t="s">
        <v>456</v>
      </c>
      <c r="P5" s="389">
        <v>1</v>
      </c>
      <c r="R5" t="s">
        <v>457</v>
      </c>
    </row>
    <row r="6" spans="1:18" ht="15" x14ac:dyDescent="0.25">
      <c r="A6" s="384"/>
      <c r="B6" s="385"/>
      <c r="C6" s="386"/>
      <c r="D6" s="376"/>
      <c r="E6" s="374"/>
      <c r="F6" s="386"/>
      <c r="G6" s="377"/>
      <c r="H6" s="377"/>
      <c r="I6" s="378" t="str">
        <f>IF(A6="","",IF(F6="","Finish",IF(H6="","",VLOOKUP(H6,O5:P13,2,))))</f>
        <v/>
      </c>
      <c r="J6" s="379" t="str">
        <f t="shared" si="1"/>
        <v/>
      </c>
      <c r="K6" s="380" t="str">
        <f>IF(J6="","",IF(J6="Finish","Finish",J6^2/SUMSQ(J4:J18)))</f>
        <v/>
      </c>
      <c r="L6" s="387"/>
      <c r="M6" s="382" t="str">
        <f t="shared" si="0"/>
        <v/>
      </c>
      <c r="N6" s="327" t="s">
        <v>458</v>
      </c>
      <c r="O6" s="388" t="s">
        <v>459</v>
      </c>
      <c r="P6" s="389">
        <v>2</v>
      </c>
      <c r="Q6" s="390" t="s">
        <v>460</v>
      </c>
      <c r="R6" s="391" t="s">
        <v>461</v>
      </c>
    </row>
    <row r="7" spans="1:18" ht="15" x14ac:dyDescent="0.25">
      <c r="A7" s="384"/>
      <c r="B7" s="385"/>
      <c r="C7" s="386"/>
      <c r="D7" s="376"/>
      <c r="E7" s="374"/>
      <c r="F7" s="386"/>
      <c r="G7" s="377"/>
      <c r="H7" s="377"/>
      <c r="I7" s="378" t="str">
        <f>IF(A7="","",IF(F7="","Finish",IF(H7="","",VLOOKUP(H7,O5:P13,2,))))</f>
        <v/>
      </c>
      <c r="J7" s="379" t="str">
        <f t="shared" si="1"/>
        <v/>
      </c>
      <c r="K7" s="380" t="str">
        <f>IF(J7="","",IF(J7="Finish","Finish",J7^2/SUMSQ(J4:J18)))</f>
        <v/>
      </c>
      <c r="L7" s="387"/>
      <c r="M7" s="382" t="str">
        <f t="shared" si="0"/>
        <v/>
      </c>
      <c r="O7" s="388" t="s">
        <v>462</v>
      </c>
      <c r="P7" s="389">
        <v>3</v>
      </c>
      <c r="Q7" s="327" t="s">
        <v>26</v>
      </c>
      <c r="R7" t="s">
        <v>463</v>
      </c>
    </row>
    <row r="8" spans="1:18" ht="15" x14ac:dyDescent="0.25">
      <c r="A8" s="384"/>
      <c r="B8" s="385"/>
      <c r="C8" s="386"/>
      <c r="D8" s="376"/>
      <c r="E8" s="374"/>
      <c r="F8" s="386"/>
      <c r="G8" s="377"/>
      <c r="H8" s="377"/>
      <c r="I8" s="378" t="str">
        <f>IF(A8="","",IF(F8="","Finish",IF(H8="","",VLOOKUP(H8,O5:P13,2,))))</f>
        <v/>
      </c>
      <c r="J8" s="379" t="str">
        <f t="shared" si="1"/>
        <v/>
      </c>
      <c r="K8" s="380" t="str">
        <f>IF(J8="","",IF(J8="Finish","Finish",J8^2/SUMSQ(J4:J18)))</f>
        <v/>
      </c>
      <c r="L8" s="387"/>
      <c r="M8" s="382" t="str">
        <f t="shared" si="0"/>
        <v/>
      </c>
      <c r="O8" s="388" t="s">
        <v>464</v>
      </c>
      <c r="P8" s="389">
        <v>2.58</v>
      </c>
      <c r="Q8" s="327" t="s">
        <v>25</v>
      </c>
      <c r="R8" t="s">
        <v>465</v>
      </c>
    </row>
    <row r="9" spans="1:18" ht="15" x14ac:dyDescent="0.25">
      <c r="A9" s="384"/>
      <c r="B9" s="385"/>
      <c r="C9" s="386"/>
      <c r="D9" s="376"/>
      <c r="E9" s="374"/>
      <c r="F9" s="386"/>
      <c r="G9" s="377"/>
      <c r="H9" s="377"/>
      <c r="I9" s="378" t="str">
        <f>IF(A9="","",IF(F9="","Finish",IF(H9="","",VLOOKUP(H9,O5:P13,2,))))</f>
        <v/>
      </c>
      <c r="J9" s="379" t="str">
        <f t="shared" si="1"/>
        <v/>
      </c>
      <c r="K9" s="380" t="str">
        <f>IF(J9="","",IF(J9="Finish","Finish",J9^2/SUMSQ(J4:J18)))</f>
        <v/>
      </c>
      <c r="L9" s="387"/>
      <c r="M9" s="382" t="str">
        <f t="shared" si="0"/>
        <v/>
      </c>
      <c r="O9" s="388" t="s">
        <v>466</v>
      </c>
      <c r="P9" s="389">
        <f>SQRT(3)</f>
        <v>1.7320508075688772</v>
      </c>
      <c r="Q9" s="327" t="s">
        <v>24</v>
      </c>
      <c r="R9" t="s">
        <v>467</v>
      </c>
    </row>
    <row r="10" spans="1:18" ht="15" x14ac:dyDescent="0.25">
      <c r="A10" s="384"/>
      <c r="B10" s="385"/>
      <c r="C10" s="386"/>
      <c r="D10" s="376"/>
      <c r="E10" s="374"/>
      <c r="F10" s="386"/>
      <c r="G10" s="377"/>
      <c r="H10" s="377"/>
      <c r="I10" s="378" t="str">
        <f>IF(A10="","",IF(F10="","Finish",IF(H10="","",VLOOKUP(H10,O5:P13,2,))))</f>
        <v/>
      </c>
      <c r="J10" s="379" t="str">
        <f t="shared" si="1"/>
        <v/>
      </c>
      <c r="K10" s="380" t="str">
        <f>IF(J10="","",IF(J10="Finish","Finish",J10^2/SUMSQ(J4:J18)))</f>
        <v/>
      </c>
      <c r="L10" s="387"/>
      <c r="M10" s="382" t="str">
        <f t="shared" si="0"/>
        <v/>
      </c>
      <c r="O10" s="388" t="s">
        <v>468</v>
      </c>
      <c r="P10" s="389">
        <f>SQRT(6)</f>
        <v>2.4494897427831779</v>
      </c>
      <c r="Q10" s="327" t="s">
        <v>7</v>
      </c>
      <c r="R10" t="s">
        <v>469</v>
      </c>
    </row>
    <row r="11" spans="1:18" ht="15" x14ac:dyDescent="0.25">
      <c r="A11" s="384"/>
      <c r="B11" s="385"/>
      <c r="C11" s="386"/>
      <c r="D11" s="376"/>
      <c r="E11" s="374"/>
      <c r="F11" s="386"/>
      <c r="G11" s="377"/>
      <c r="H11" s="377"/>
      <c r="I11" s="378" t="str">
        <f>IF(A11="","",IF(F11="","Finish",IF(H11="","",VLOOKUP(H11,O5:P13,2,))))</f>
        <v/>
      </c>
      <c r="J11" s="379" t="str">
        <f t="shared" si="1"/>
        <v/>
      </c>
      <c r="K11" s="380" t="str">
        <f>IF(J11="","",IF(J11="Finish","Finish",J11^2/SUMSQ(J4:J18)))</f>
        <v/>
      </c>
      <c r="L11" s="387"/>
      <c r="M11" s="382" t="str">
        <f t="shared" si="0"/>
        <v/>
      </c>
      <c r="O11" s="388" t="s">
        <v>470</v>
      </c>
      <c r="P11" s="389">
        <f>SQRT(2)</f>
        <v>1.4142135623730951</v>
      </c>
      <c r="Q11" s="327" t="s">
        <v>8</v>
      </c>
      <c r="R11" t="s">
        <v>471</v>
      </c>
    </row>
    <row r="12" spans="1:18" ht="15" x14ac:dyDescent="0.25">
      <c r="A12" s="384"/>
      <c r="B12" s="385"/>
      <c r="C12" s="386"/>
      <c r="D12" s="376"/>
      <c r="E12" s="374"/>
      <c r="F12" s="386"/>
      <c r="G12" s="377"/>
      <c r="H12" s="377"/>
      <c r="I12" s="378" t="str">
        <f>IF(A12="","",IF(F12="","Finish",IF(H12="","",VLOOKUP(H12,O5:P13,2,))))</f>
        <v/>
      </c>
      <c r="J12" s="379" t="str">
        <f t="shared" si="1"/>
        <v/>
      </c>
      <c r="K12" s="380" t="str">
        <f>IF(J12="","",IF(J12="Finish","Finish",J12^2/SUMSQ(J4:J18)))</f>
        <v/>
      </c>
      <c r="L12" s="387"/>
      <c r="M12" s="382" t="str">
        <f t="shared" si="0"/>
        <v/>
      </c>
      <c r="O12" s="388" t="s">
        <v>472</v>
      </c>
      <c r="P12" s="389">
        <f>SQRT(12)</f>
        <v>3.4641016151377544</v>
      </c>
      <c r="Q12" s="392" t="s">
        <v>101</v>
      </c>
      <c r="R12" t="s">
        <v>473</v>
      </c>
    </row>
    <row r="13" spans="1:18" ht="15" x14ac:dyDescent="0.25">
      <c r="A13" s="384"/>
      <c r="B13" s="385"/>
      <c r="C13" s="386"/>
      <c r="D13" s="376"/>
      <c r="E13" s="374"/>
      <c r="F13" s="386"/>
      <c r="G13" s="377"/>
      <c r="H13" s="377"/>
      <c r="I13" s="378" t="str">
        <f>IF(A13="","",IF(F13="","Finish",IF(H13="","",VLOOKUP(H13,O5:P13,2,))))</f>
        <v/>
      </c>
      <c r="J13" s="379" t="str">
        <f t="shared" si="1"/>
        <v/>
      </c>
      <c r="K13" s="380" t="str">
        <f>IF(J13="","",IF(J13="Finish","Finish",J13^2/SUMSQ(J4:J18)))</f>
        <v/>
      </c>
      <c r="L13" s="387"/>
      <c r="M13" s="382" t="str">
        <f>IF(J13="","",J13^4/E13)</f>
        <v/>
      </c>
      <c r="Q13" s="392" t="s">
        <v>474</v>
      </c>
      <c r="R13" t="s">
        <v>475</v>
      </c>
    </row>
    <row r="14" spans="1:18" ht="15" x14ac:dyDescent="0.25">
      <c r="A14" s="384"/>
      <c r="B14" s="385"/>
      <c r="C14" s="386"/>
      <c r="D14" s="374"/>
      <c r="E14" s="385"/>
      <c r="F14" s="386"/>
      <c r="G14" s="377"/>
      <c r="H14" s="377"/>
      <c r="I14" s="378" t="str">
        <f>IF(A14="","",IF(F14="","Finish",IF(H14="","",VLOOKUP(H14,O5:P13,2,))))</f>
        <v/>
      </c>
      <c r="J14" s="379"/>
      <c r="K14" s="380" t="str">
        <f>IF(J14="","",IF(J14="Finish","Finish",J14^2/SUMSQ(J4:J18)))</f>
        <v/>
      </c>
      <c r="L14" s="387"/>
      <c r="M14" s="382" t="str">
        <f>IF(J14="","",J14^4/E14)</f>
        <v/>
      </c>
      <c r="Q14" s="327" t="s">
        <v>476</v>
      </c>
      <c r="R14" t="s">
        <v>477</v>
      </c>
    </row>
    <row r="15" spans="1:18" ht="15" x14ac:dyDescent="0.25">
      <c r="A15" s="384"/>
      <c r="B15" s="385"/>
      <c r="C15" s="386"/>
      <c r="D15" s="374"/>
      <c r="E15" s="385"/>
      <c r="F15" s="386"/>
      <c r="G15" s="377"/>
      <c r="H15" s="377"/>
      <c r="I15" s="378" t="str">
        <f>IF(A15="","",IF(F15="","Finish",IF(H15="","",VLOOKUP(H15,O5:P13,2,))))</f>
        <v/>
      </c>
      <c r="J15" s="379"/>
      <c r="K15" s="380" t="str">
        <f>IF(J15="","",IF(J15="Finish","Finish",J15^2/SUMSQ(J4:J18)))</f>
        <v/>
      </c>
      <c r="L15" s="387"/>
      <c r="M15" s="382" t="str">
        <f t="shared" ref="M15:M18" si="2">IF(J15="","",J15^4/E15)</f>
        <v/>
      </c>
      <c r="Q15" s="392" t="s">
        <v>478</v>
      </c>
      <c r="R15" t="s">
        <v>479</v>
      </c>
    </row>
    <row r="16" spans="1:18" ht="15" x14ac:dyDescent="0.25">
      <c r="A16" s="384"/>
      <c r="B16" s="385"/>
      <c r="C16" s="386"/>
      <c r="D16" s="374"/>
      <c r="E16" s="385"/>
      <c r="F16" s="386"/>
      <c r="G16" s="377"/>
      <c r="H16" s="377"/>
      <c r="I16" s="378" t="str">
        <f>IF(A16="","",IF(F16="","Finish",IF(H16="","",VLOOKUP(H16,O5:P13,2,))))</f>
        <v/>
      </c>
      <c r="J16" s="379"/>
      <c r="K16" s="380" t="str">
        <f>IF(J16="","",IF(J16="Finish","Finish",J16^2/SUMSQ(J4:J18)))</f>
        <v/>
      </c>
      <c r="L16" s="393"/>
      <c r="M16" s="382" t="str">
        <f t="shared" si="2"/>
        <v/>
      </c>
      <c r="Q16" s="392" t="s">
        <v>480</v>
      </c>
      <c r="R16" t="s">
        <v>481</v>
      </c>
    </row>
    <row r="17" spans="1:18" ht="15" x14ac:dyDescent="0.25">
      <c r="A17" s="384"/>
      <c r="B17" s="385"/>
      <c r="C17" s="386"/>
      <c r="D17" s="374"/>
      <c r="E17" s="385"/>
      <c r="F17" s="386"/>
      <c r="G17" s="377"/>
      <c r="H17" s="377"/>
      <c r="I17" s="378" t="str">
        <f>IF(A17="","",IF(F17="","Finish",IF(H17="","",VLOOKUP(H17,O5:P13,2,))))</f>
        <v/>
      </c>
      <c r="J17" s="379"/>
      <c r="K17" s="380" t="str">
        <f>IF(J17="","",IF(J17="Finish","Finish",J17^2/SUMSQ(J4:J18)))</f>
        <v/>
      </c>
      <c r="L17" s="393"/>
      <c r="M17" s="382" t="str">
        <f t="shared" si="2"/>
        <v/>
      </c>
      <c r="Q17" s="327" t="s">
        <v>27</v>
      </c>
      <c r="R17" t="s">
        <v>482</v>
      </c>
    </row>
    <row r="18" spans="1:18" ht="15.75" thickBot="1" x14ac:dyDescent="0.3">
      <c r="A18" s="394"/>
      <c r="B18" s="395"/>
      <c r="C18" s="396"/>
      <c r="D18" s="395"/>
      <c r="E18" s="395"/>
      <c r="F18" s="396"/>
      <c r="G18" s="397"/>
      <c r="H18" s="397"/>
      <c r="I18" s="398" t="str">
        <f>IF(A18="","",IF(F18="","Finish",IF(H18="","",VLOOKUP(H18,O5:P13,2,))))</f>
        <v/>
      </c>
      <c r="J18" s="399"/>
      <c r="K18" s="400" t="str">
        <f>IF(J18="","",IF(J18="Finish","Finish",J18^2/SUMSQ(J4:J18)))</f>
        <v/>
      </c>
      <c r="L18" s="401"/>
      <c r="M18" s="382" t="str">
        <f t="shared" si="2"/>
        <v/>
      </c>
      <c r="Q18" s="327" t="s">
        <v>483</v>
      </c>
      <c r="R18" t="s">
        <v>484</v>
      </c>
    </row>
    <row r="19" spans="1:18" ht="15.75" thickTop="1" x14ac:dyDescent="0.25">
      <c r="A19" s="468" t="str">
        <f>IF(COUNTA(A4:F18)/6&lt;&gt;COUNTA(A4:A18),"Instructions: Data Entry is Incomplete!!!","Instructions: Finish selections or assess resulting values.")</f>
        <v>Instructions: Finish selections or assess resulting values.</v>
      </c>
      <c r="B19" s="469"/>
      <c r="C19" s="469"/>
      <c r="D19" s="469"/>
      <c r="E19" s="470"/>
      <c r="F19" s="402"/>
      <c r="G19" s="403"/>
      <c r="H19" s="403"/>
      <c r="I19" s="403"/>
      <c r="J19" s="404"/>
      <c r="K19" s="405" t="str">
        <f>IF(COUNTA(F4:F18)&lt;&gt;COUNTA(H4:H18),"Instructions: Finish selections",IF(SUM(K4:K18)=0,"Instructions: Complete data entry.",SUM(K4:K18)))</f>
        <v>Instructions: Complete data entry.</v>
      </c>
      <c r="L19" s="406"/>
      <c r="M19" s="382" t="str">
        <f>IF(SUM(M4:M18)=0,"",SUM(M4:M18))</f>
        <v/>
      </c>
      <c r="Q19" s="392" t="s">
        <v>29</v>
      </c>
      <c r="R19" t="s">
        <v>485</v>
      </c>
    </row>
    <row r="20" spans="1:18" ht="15" x14ac:dyDescent="0.25">
      <c r="A20" s="407" t="s">
        <v>486</v>
      </c>
      <c r="B20" s="408" t="s">
        <v>487</v>
      </c>
      <c r="C20" s="409"/>
      <c r="D20" s="409"/>
      <c r="E20" s="410" t="str">
        <f>IF(COUNTA(A4:A18)&lt;&gt;COUNTA(E4:E18),"Entries incomplete.",IF(SUM(E3:E18)=0,"Entries incomplete.",MIN(E3:E18)))</f>
        <v>Entries incomplete.</v>
      </c>
      <c r="F20" s="409"/>
      <c r="G20" s="411"/>
      <c r="H20" s="411"/>
      <c r="I20" s="411"/>
      <c r="J20" s="409"/>
      <c r="K20" s="412"/>
      <c r="L20" s="413"/>
      <c r="M20" s="414"/>
      <c r="Q20" s="392" t="s">
        <v>488</v>
      </c>
      <c r="R20" t="s">
        <v>489</v>
      </c>
    </row>
    <row r="21" spans="1:18" ht="15" x14ac:dyDescent="0.25">
      <c r="A21" s="407" t="s">
        <v>490</v>
      </c>
      <c r="B21" s="408" t="s">
        <v>491</v>
      </c>
      <c r="C21" s="409"/>
      <c r="D21" s="409"/>
      <c r="E21" s="415" t="str">
        <f>IF(M24="","TBD",M24)</f>
        <v>TBD</v>
      </c>
      <c r="F21" s="409"/>
      <c r="G21" s="411"/>
      <c r="H21" s="411"/>
      <c r="I21" s="411"/>
      <c r="J21" s="409"/>
      <c r="K21" s="409"/>
      <c r="L21" s="413"/>
      <c r="M21" s="416"/>
      <c r="Q21" s="327" t="s">
        <v>492</v>
      </c>
      <c r="R21" t="s">
        <v>493</v>
      </c>
    </row>
    <row r="22" spans="1:18" ht="15" x14ac:dyDescent="0.25">
      <c r="A22" s="471" t="s">
        <v>494</v>
      </c>
      <c r="B22" s="472"/>
      <c r="C22" s="472"/>
      <c r="D22" s="472"/>
      <c r="E22" s="472"/>
      <c r="F22" s="472"/>
      <c r="G22" s="472"/>
      <c r="H22" s="472"/>
      <c r="I22" s="473"/>
      <c r="J22" s="417">
        <f>SQRT(SUMSQ(J4:J18))</f>
        <v>0</v>
      </c>
      <c r="K22" s="474" t="str">
        <f>IF(K19="Finish selections.","Instructions: This value is not final.","Instructions: Assess data entry and values before reporting rounded result.")</f>
        <v>Instructions: Assess data entry and values before reporting rounded result.</v>
      </c>
      <c r="L22" s="475"/>
      <c r="M22" s="414" t="str">
        <f>IF(J22^4=0,"",J22^4)</f>
        <v/>
      </c>
      <c r="Q22" s="327" t="s">
        <v>109</v>
      </c>
      <c r="R22" t="s">
        <v>495</v>
      </c>
    </row>
    <row r="23" spans="1:18" ht="15" x14ac:dyDescent="0.25">
      <c r="A23" s="478" t="s">
        <v>496</v>
      </c>
      <c r="B23" s="479"/>
      <c r="C23" s="479"/>
      <c r="D23" s="479"/>
      <c r="E23" s="479"/>
      <c r="F23" s="479"/>
      <c r="G23" s="479"/>
      <c r="H23" s="479"/>
      <c r="I23" s="479"/>
      <c r="J23" s="417" t="str">
        <f>IF(E20="Entries incomplete.","TBD",IF(E20&gt;0,ROUND(TINV(0.0455,MAX(E20:E21)),2),"TBD"))</f>
        <v>TBD</v>
      </c>
      <c r="K23" s="476"/>
      <c r="L23" s="477"/>
      <c r="M23" s="382"/>
      <c r="Q23" s="392" t="s">
        <v>497</v>
      </c>
      <c r="R23" t="s">
        <v>498</v>
      </c>
    </row>
    <row r="24" spans="1:18" ht="15" x14ac:dyDescent="0.25">
      <c r="A24" s="478" t="s">
        <v>499</v>
      </c>
      <c r="B24" s="479"/>
      <c r="C24" s="479"/>
      <c r="D24" s="479"/>
      <c r="E24" s="479"/>
      <c r="F24" s="479"/>
      <c r="G24" s="479"/>
      <c r="H24" s="479"/>
      <c r="I24" s="479"/>
      <c r="J24" s="417" t="str">
        <f>IF(J23="TBD","TBD",J22*J23)</f>
        <v>TBD</v>
      </c>
      <c r="K24" s="418"/>
      <c r="L24" s="419"/>
      <c r="M24" s="382" t="str">
        <f>IF(M19="","",(ROUNDDOWN((M22/M19),0)))</f>
        <v/>
      </c>
      <c r="Q24" s="392" t="s">
        <v>500</v>
      </c>
      <c r="R24" t="s">
        <v>501</v>
      </c>
    </row>
    <row r="25" spans="1:18" ht="13.5" thickBot="1" x14ac:dyDescent="0.25">
      <c r="A25" s="460" t="s">
        <v>502</v>
      </c>
      <c r="B25" s="461"/>
      <c r="C25" s="461"/>
      <c r="D25" s="461"/>
      <c r="E25" s="461"/>
      <c r="F25" s="461"/>
      <c r="G25" s="461"/>
      <c r="H25" s="461"/>
      <c r="I25" s="461"/>
      <c r="J25" s="420" t="str">
        <f>IF(J23="TBD","TBD",IF(J24&lt;&gt;0,FIXED(J24,2-1-INT(LOG10(ABS(J24)))),"TBD"))</f>
        <v>TBD</v>
      </c>
      <c r="K25" s="421" t="str">
        <f>IF($B$1="","No units selected.",$B$1)</f>
        <v>No units selected.</v>
      </c>
      <c r="L25" s="359"/>
      <c r="M25" s="422"/>
      <c r="Q25" s="327" t="s">
        <v>108</v>
      </c>
      <c r="R25" t="s">
        <v>503</v>
      </c>
    </row>
    <row r="26" spans="1:18" ht="13.5" thickTop="1" x14ac:dyDescent="0.2">
      <c r="Q26" s="392" t="s">
        <v>504</v>
      </c>
      <c r="R26" t="s">
        <v>505</v>
      </c>
    </row>
    <row r="27" spans="1:18" ht="18.75" x14ac:dyDescent="0.3">
      <c r="A27" s="361" t="s">
        <v>574</v>
      </c>
      <c r="C27" s="423"/>
      <c r="D27" s="423"/>
      <c r="Q27" s="392" t="s">
        <v>506</v>
      </c>
      <c r="R27" t="s">
        <v>507</v>
      </c>
    </row>
    <row r="28" spans="1:18" ht="18.75" x14ac:dyDescent="0.3">
      <c r="B28" s="423"/>
      <c r="C28" s="423"/>
      <c r="D28" s="423"/>
      <c r="E28" s="424"/>
      <c r="Q28" s="327" t="s">
        <v>111</v>
      </c>
      <c r="R28" t="s">
        <v>508</v>
      </c>
    </row>
    <row r="29" spans="1:18" ht="18.75" x14ac:dyDescent="0.3">
      <c r="B29" s="423"/>
      <c r="C29" s="423"/>
      <c r="D29" s="423"/>
      <c r="I29" s="425"/>
      <c r="Q29" s="327" t="s">
        <v>509</v>
      </c>
      <c r="R29" t="s">
        <v>510</v>
      </c>
    </row>
    <row r="30" spans="1:18" ht="18.75" x14ac:dyDescent="0.3">
      <c r="B30" s="423"/>
      <c r="C30" s="423"/>
      <c r="D30" s="423"/>
      <c r="Q30" s="392" t="s">
        <v>511</v>
      </c>
      <c r="R30" t="s">
        <v>512</v>
      </c>
    </row>
    <row r="31" spans="1:18" ht="18.75" x14ac:dyDescent="0.3">
      <c r="B31" s="423"/>
      <c r="C31" s="423"/>
      <c r="D31" s="423"/>
      <c r="Q31" s="392" t="s">
        <v>513</v>
      </c>
      <c r="R31" t="s">
        <v>514</v>
      </c>
    </row>
    <row r="32" spans="1:18" ht="18.75" x14ac:dyDescent="0.3">
      <c r="B32" s="423"/>
      <c r="C32" s="423"/>
      <c r="D32" s="423"/>
      <c r="Q32" s="392" t="s">
        <v>515</v>
      </c>
      <c r="R32" t="s">
        <v>516</v>
      </c>
    </row>
    <row r="33" spans="2:18" ht="18.75" x14ac:dyDescent="0.3">
      <c r="B33" s="423"/>
      <c r="C33" s="423"/>
      <c r="D33" s="423"/>
      <c r="Q33" s="392" t="s">
        <v>100</v>
      </c>
      <c r="R33" t="s">
        <v>517</v>
      </c>
    </row>
    <row r="34" spans="2:18" ht="18.75" x14ac:dyDescent="0.3">
      <c r="B34" s="423"/>
      <c r="C34" s="423"/>
      <c r="D34" s="423"/>
      <c r="Q34" s="392" t="s">
        <v>518</v>
      </c>
      <c r="R34" t="s">
        <v>519</v>
      </c>
    </row>
    <row r="35" spans="2:18" ht="18.75" x14ac:dyDescent="0.3">
      <c r="B35" s="423"/>
      <c r="C35" s="423"/>
      <c r="D35" s="423"/>
      <c r="Q35" s="392" t="s">
        <v>520</v>
      </c>
      <c r="R35" t="s">
        <v>521</v>
      </c>
    </row>
    <row r="36" spans="2:18" ht="18.75" x14ac:dyDescent="0.3">
      <c r="B36" s="423"/>
      <c r="C36" s="423"/>
      <c r="D36" s="423"/>
      <c r="Q36" s="392" t="s">
        <v>522</v>
      </c>
      <c r="R36" t="s">
        <v>523</v>
      </c>
    </row>
    <row r="37" spans="2:18" ht="18.75" x14ac:dyDescent="0.3">
      <c r="B37" s="423"/>
      <c r="C37" s="423"/>
      <c r="D37" s="423"/>
      <c r="Q37" s="392" t="s">
        <v>524</v>
      </c>
      <c r="R37" t="s">
        <v>525</v>
      </c>
    </row>
    <row r="38" spans="2:18" x14ac:dyDescent="0.2">
      <c r="Q38" s="392" t="s">
        <v>128</v>
      </c>
      <c r="R38" t="s">
        <v>526</v>
      </c>
    </row>
    <row r="39" spans="2:18" x14ac:dyDescent="0.2">
      <c r="Q39" s="392" t="s">
        <v>455</v>
      </c>
      <c r="R39" t="s">
        <v>527</v>
      </c>
    </row>
    <row r="40" spans="2:18" x14ac:dyDescent="0.2">
      <c r="Q40" s="392" t="s">
        <v>528</v>
      </c>
      <c r="R40" t="s">
        <v>529</v>
      </c>
    </row>
    <row r="41" spans="2:18" x14ac:dyDescent="0.2">
      <c r="Q41" s="392" t="s">
        <v>530</v>
      </c>
      <c r="R41" t="s">
        <v>531</v>
      </c>
    </row>
    <row r="42" spans="2:18" x14ac:dyDescent="0.2">
      <c r="Q42" s="392" t="s">
        <v>532</v>
      </c>
      <c r="R42" t="s">
        <v>533</v>
      </c>
    </row>
    <row r="43" spans="2:18" x14ac:dyDescent="0.2">
      <c r="Q43" s="392" t="s">
        <v>534</v>
      </c>
      <c r="R43" t="s">
        <v>535</v>
      </c>
    </row>
    <row r="44" spans="2:18" x14ac:dyDescent="0.2">
      <c r="Q44" s="392" t="s">
        <v>129</v>
      </c>
      <c r="R44" t="s">
        <v>536</v>
      </c>
    </row>
    <row r="45" spans="2:18" x14ac:dyDescent="0.2">
      <c r="Q45" s="392" t="s">
        <v>537</v>
      </c>
      <c r="R45" t="s">
        <v>538</v>
      </c>
    </row>
    <row r="46" spans="2:18" x14ac:dyDescent="0.2">
      <c r="Q46" s="392" t="s">
        <v>32</v>
      </c>
      <c r="R46" t="s">
        <v>539</v>
      </c>
    </row>
    <row r="47" spans="2:18" x14ac:dyDescent="0.2">
      <c r="Q47" s="392" t="s">
        <v>540</v>
      </c>
      <c r="R47" t="s">
        <v>541</v>
      </c>
    </row>
    <row r="48" spans="2:18" x14ac:dyDescent="0.2">
      <c r="Q48" s="392" t="s">
        <v>542</v>
      </c>
      <c r="R48" t="s">
        <v>543</v>
      </c>
    </row>
    <row r="49" spans="17:18" x14ac:dyDescent="0.2">
      <c r="Q49" s="392" t="s">
        <v>544</v>
      </c>
      <c r="R49" t="s">
        <v>545</v>
      </c>
    </row>
    <row r="50" spans="17:18" x14ac:dyDescent="0.2">
      <c r="Q50" s="392" t="s">
        <v>546</v>
      </c>
      <c r="R50" t="s">
        <v>547</v>
      </c>
    </row>
    <row r="51" spans="17:18" x14ac:dyDescent="0.2">
      <c r="Q51" s="392" t="s">
        <v>548</v>
      </c>
      <c r="R51" t="s">
        <v>549</v>
      </c>
    </row>
    <row r="52" spans="17:18" x14ac:dyDescent="0.2">
      <c r="Q52" s="392" t="s">
        <v>550</v>
      </c>
      <c r="R52" t="s">
        <v>551</v>
      </c>
    </row>
    <row r="53" spans="17:18" x14ac:dyDescent="0.2">
      <c r="Q53" s="392" t="s">
        <v>552</v>
      </c>
      <c r="R53" t="s">
        <v>553</v>
      </c>
    </row>
    <row r="54" spans="17:18" x14ac:dyDescent="0.2">
      <c r="Q54" s="392" t="s">
        <v>554</v>
      </c>
      <c r="R54" t="s">
        <v>555</v>
      </c>
    </row>
    <row r="55" spans="17:18" x14ac:dyDescent="0.2">
      <c r="Q55" s="392" t="s">
        <v>556</v>
      </c>
      <c r="R55" t="s">
        <v>557</v>
      </c>
    </row>
    <row r="56" spans="17:18" x14ac:dyDescent="0.2">
      <c r="Q56" s="392" t="s">
        <v>558</v>
      </c>
      <c r="R56" t="s">
        <v>559</v>
      </c>
    </row>
    <row r="57" spans="17:18" x14ac:dyDescent="0.2">
      <c r="Q57" s="392" t="s">
        <v>560</v>
      </c>
      <c r="R57" t="s">
        <v>561</v>
      </c>
    </row>
    <row r="58" spans="17:18" x14ac:dyDescent="0.2">
      <c r="Q58" s="392" t="s">
        <v>562</v>
      </c>
      <c r="R58" s="426" t="s">
        <v>563</v>
      </c>
    </row>
    <row r="59" spans="17:18" x14ac:dyDescent="0.2">
      <c r="Q59" s="392" t="s">
        <v>564</v>
      </c>
      <c r="R59" s="426" t="s">
        <v>565</v>
      </c>
    </row>
    <row r="60" spans="17:18" x14ac:dyDescent="0.2">
      <c r="Q60" s="392" t="s">
        <v>566</v>
      </c>
      <c r="R60" t="s">
        <v>567</v>
      </c>
    </row>
    <row r="61" spans="17:18" x14ac:dyDescent="0.2">
      <c r="Q61" s="392" t="s">
        <v>568</v>
      </c>
      <c r="R61" s="426" t="s">
        <v>569</v>
      </c>
    </row>
    <row r="62" spans="17:18" x14ac:dyDescent="0.2">
      <c r="Q62" s="392" t="s">
        <v>570</v>
      </c>
      <c r="R62" t="s">
        <v>571</v>
      </c>
    </row>
    <row r="63" spans="17:18" x14ac:dyDescent="0.2">
      <c r="Q63" s="392" t="s">
        <v>572</v>
      </c>
      <c r="R63" s="426" t="s">
        <v>573</v>
      </c>
    </row>
  </sheetData>
  <mergeCells count="13">
    <mergeCell ref="N2:R2"/>
    <mergeCell ref="Q3:Q4"/>
    <mergeCell ref="R3:R4"/>
    <mergeCell ref="A25:I25"/>
    <mergeCell ref="F1:G1"/>
    <mergeCell ref="H1:K1"/>
    <mergeCell ref="A2:F2"/>
    <mergeCell ref="H2:K2"/>
    <mergeCell ref="A19:E19"/>
    <mergeCell ref="A22:I22"/>
    <mergeCell ref="K22:L23"/>
    <mergeCell ref="A23:I23"/>
    <mergeCell ref="A24:I24"/>
  </mergeCells>
  <dataValidations count="6">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4" xr:uid="{00000000-0002-0000-0400-000000000000}">
      <formula1>$O$5:$O$13</formula1>
    </dataValidation>
    <dataValidation allowBlank="1" showInputMessage="1" showErrorMessage="1" prompt="These cells have automatic lookup values based on Probability Distributions. " sqref="I4:I18" xr:uid="{00000000-0002-0000-0400-000001000000}"/>
    <dataValidation type="list" showInputMessage="1" showErrorMessage="1" prompt="Please select the correct unit." sqref="D14:D18" xr:uid="{00000000-0002-0000-0400-000002000000}">
      <formula1>$Q$5:$Q$63</formula1>
    </dataValidation>
    <dataValidation type="list" allowBlank="1" showInputMessage="1" showErrorMessage="1" prompt="Select a probability distribution.  If Type B, you may use rectangular as a default or for digital instrument.  Use Rect 1/2 if you need to divide range by 2. Triangular may be used for analog readings, e.g., a meniscus or dial gauge. " sqref="H5:H18" xr:uid="{00000000-0002-0000-0400-000003000000}">
      <formula1>$O$5:$O$13</formula1>
    </dataValidation>
    <dataValidation type="list" showInputMessage="1" showErrorMessage="1" prompt="Select A if the estimate is statistically based; else select B." sqref="G4:G18" xr:uid="{00000000-0002-0000-0400-000004000000}">
      <formula1>$N$5:$N$7</formula1>
    </dataValidation>
    <dataValidation type="list" showInputMessage="1" showErrorMessage="1" prompt="Be sure to select the correct units for your measurement result." sqref="B1" xr:uid="{00000000-0002-0000-0400-000005000000}">
      <formula1>$Q$5:$Q$63</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workbookViewId="0">
      <selection activeCell="K1" sqref="K1"/>
    </sheetView>
  </sheetViews>
  <sheetFormatPr defaultColWidth="9.140625" defaultRowHeight="12" x14ac:dyDescent="0.2"/>
  <cols>
    <col min="1" max="1" width="9.140625" style="1" bestFit="1" customWidth="1"/>
    <col min="2" max="2" width="7"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14.140625" style="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136"/>
      <c r="R1" s="144"/>
      <c r="S1" s="136"/>
      <c r="T1" s="144"/>
      <c r="U1" s="9"/>
    </row>
    <row r="2" spans="1:21" ht="12.75" x14ac:dyDescent="0.2">
      <c r="A2" s="10" t="s">
        <v>1</v>
      </c>
      <c r="B2" s="11"/>
      <c r="C2" s="12"/>
      <c r="D2" s="11">
        <v>28</v>
      </c>
      <c r="E2" s="12"/>
      <c r="F2" s="480" t="s">
        <v>312</v>
      </c>
      <c r="G2" s="481"/>
      <c r="H2" s="482"/>
      <c r="I2" s="14"/>
      <c r="J2" s="12"/>
      <c r="K2" s="14"/>
      <c r="L2" s="14"/>
      <c r="M2" s="12"/>
      <c r="N2" s="12"/>
      <c r="O2" s="12"/>
      <c r="P2" s="12"/>
      <c r="Q2" s="201" t="s">
        <v>276</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v>0</v>
      </c>
      <c r="R3" s="145"/>
      <c r="S3" s="192" t="s">
        <v>317</v>
      </c>
      <c r="T3" s="145"/>
      <c r="U3" s="15"/>
    </row>
    <row r="4" spans="1:21" x14ac:dyDescent="0.2">
      <c r="A4" s="16"/>
      <c r="B4" s="17"/>
      <c r="C4" s="203" t="s">
        <v>281</v>
      </c>
      <c r="D4" s="203" t="s">
        <v>282</v>
      </c>
      <c r="E4" s="203" t="s">
        <v>310</v>
      </c>
      <c r="F4" s="203" t="s">
        <v>285</v>
      </c>
      <c r="G4" s="203" t="s">
        <v>286</v>
      </c>
      <c r="H4" s="203" t="s">
        <v>286</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311</v>
      </c>
      <c r="F5" s="204" t="s">
        <v>290</v>
      </c>
      <c r="G5" s="204" t="s">
        <v>291</v>
      </c>
      <c r="H5" s="204" t="s">
        <v>291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v>
      </c>
      <c r="B6" s="17" t="s">
        <v>24</v>
      </c>
      <c r="C6" s="13"/>
      <c r="D6" s="13"/>
      <c r="E6" s="13"/>
      <c r="F6" s="13"/>
      <c r="G6" s="13"/>
      <c r="H6" s="13"/>
      <c r="I6" s="13"/>
      <c r="J6" s="13"/>
      <c r="K6" s="12">
        <f>SQRT(SUMSQ(C6:J6))</f>
        <v>0</v>
      </c>
      <c r="L6" s="205"/>
      <c r="M6" s="17" t="str">
        <f t="shared" ref="M6:M41" si="0">IF(L6="","TBD",IF(L6&gt;0,ROUND(TINV(0.0455,L6),2),"TBD"))</f>
        <v>TBD</v>
      </c>
      <c r="N6" s="17" t="str">
        <f t="shared" ref="N6:N41" si="1">IF(M6="TBD","TBD",IF(L6&lt;&gt;0,FIXED((K6*M6),2-1-INT(LOG10(ABS(K6*M6)))),"TBD"))</f>
        <v>TBD</v>
      </c>
      <c r="O6" s="13"/>
      <c r="P6" s="13"/>
      <c r="Q6" s="139"/>
      <c r="R6" s="147" t="str">
        <f t="shared" ref="R6:R41" si="2">IF(L6=0,"---",IF(Q6=0,"---",N6/(Q6/3)))</f>
        <v>---</v>
      </c>
      <c r="S6" s="139"/>
      <c r="T6" s="147" t="str">
        <f t="shared" ref="T6:T41" si="3">IF(L6=0,"---",IF(S6=0,"---",N6/(S6/3)))</f>
        <v>---</v>
      </c>
      <c r="U6" s="27"/>
    </row>
    <row r="7" spans="1:21" x14ac:dyDescent="0.2">
      <c r="A7" s="16">
        <v>50</v>
      </c>
      <c r="B7" s="17" t="s">
        <v>24</v>
      </c>
      <c r="C7" s="13"/>
      <c r="D7" s="13"/>
      <c r="E7" s="13"/>
      <c r="F7" s="13"/>
      <c r="G7" s="13"/>
      <c r="H7" s="13"/>
      <c r="I7" s="13"/>
      <c r="J7" s="13"/>
      <c r="K7" s="12">
        <f>SQRT(SUMSQ(C7:J7))</f>
        <v>0</v>
      </c>
      <c r="L7" s="205"/>
      <c r="M7" s="17" t="str">
        <f t="shared" si="0"/>
        <v>TBD</v>
      </c>
      <c r="N7" s="17" t="str">
        <f t="shared" si="1"/>
        <v>TBD</v>
      </c>
      <c r="O7" s="13"/>
      <c r="P7" s="13"/>
      <c r="Q7" s="139"/>
      <c r="R7" s="147" t="str">
        <f t="shared" si="2"/>
        <v>---</v>
      </c>
      <c r="S7" s="139"/>
      <c r="T7" s="147" t="str">
        <f t="shared" si="3"/>
        <v>---</v>
      </c>
      <c r="U7" s="27"/>
    </row>
    <row r="8" spans="1:21" x14ac:dyDescent="0.2">
      <c r="A8" s="16">
        <v>30</v>
      </c>
      <c r="B8" s="17" t="s">
        <v>24</v>
      </c>
      <c r="C8" s="13"/>
      <c r="D8" s="13"/>
      <c r="E8" s="13"/>
      <c r="F8" s="13"/>
      <c r="G8" s="13"/>
      <c r="H8" s="13"/>
      <c r="I8" s="13"/>
      <c r="J8" s="13"/>
      <c r="K8" s="12">
        <f>SQRT(SUMSQ(C8:J8))</f>
        <v>0</v>
      </c>
      <c r="L8" s="205"/>
      <c r="M8" s="17" t="str">
        <f t="shared" si="0"/>
        <v>TBD</v>
      </c>
      <c r="N8" s="17" t="str">
        <f t="shared" si="1"/>
        <v>TBD</v>
      </c>
      <c r="O8" s="13"/>
      <c r="P8" s="13"/>
      <c r="Q8" s="139"/>
      <c r="R8" s="147" t="str">
        <f t="shared" si="2"/>
        <v>---</v>
      </c>
      <c r="S8" s="139"/>
      <c r="T8" s="147" t="str">
        <f t="shared" si="3"/>
        <v>---</v>
      </c>
      <c r="U8" s="27"/>
    </row>
    <row r="9" spans="1:21" x14ac:dyDescent="0.2">
      <c r="A9" s="16">
        <v>20</v>
      </c>
      <c r="B9" s="17" t="s">
        <v>24</v>
      </c>
      <c r="C9" s="13"/>
      <c r="D9" s="13"/>
      <c r="E9" s="13"/>
      <c r="F9" s="13"/>
      <c r="G9" s="13"/>
      <c r="H9" s="13"/>
      <c r="I9" s="13"/>
      <c r="J9" s="13"/>
      <c r="K9" s="12">
        <f>SQRT(SUMSQ(C9:J9))</f>
        <v>0</v>
      </c>
      <c r="L9" s="205"/>
      <c r="M9" s="17" t="str">
        <f t="shared" si="0"/>
        <v>TBD</v>
      </c>
      <c r="N9" s="17" t="str">
        <f t="shared" si="1"/>
        <v>TBD</v>
      </c>
      <c r="O9" s="13"/>
      <c r="P9" s="13"/>
      <c r="Q9" s="139"/>
      <c r="R9" s="147" t="str">
        <f t="shared" si="2"/>
        <v>---</v>
      </c>
      <c r="S9" s="139"/>
      <c r="T9" s="147" t="str">
        <f t="shared" si="3"/>
        <v>---</v>
      </c>
      <c r="U9" s="27"/>
    </row>
    <row r="10" spans="1:21" x14ac:dyDescent="0.2">
      <c r="A10" s="16">
        <v>10</v>
      </c>
      <c r="B10" s="17" t="s">
        <v>24</v>
      </c>
      <c r="C10" s="13"/>
      <c r="D10" s="13"/>
      <c r="E10" s="13"/>
      <c r="F10" s="13"/>
      <c r="G10" s="13"/>
      <c r="H10" s="13"/>
      <c r="I10" s="13"/>
      <c r="J10" s="13"/>
      <c r="K10" s="12">
        <f>SQRT(SUMSQ(C10:J10))</f>
        <v>0</v>
      </c>
      <c r="L10" s="205"/>
      <c r="M10" s="17" t="str">
        <f t="shared" si="0"/>
        <v>TBD</v>
      </c>
      <c r="N10" s="17" t="str">
        <f t="shared" si="1"/>
        <v>TBD</v>
      </c>
      <c r="O10" s="13"/>
      <c r="P10" s="13"/>
      <c r="Q10" s="139"/>
      <c r="R10" s="147" t="str">
        <f t="shared" si="2"/>
        <v>---</v>
      </c>
      <c r="S10" s="139"/>
      <c r="T10" s="147" t="str">
        <f t="shared" si="3"/>
        <v>---</v>
      </c>
      <c r="U10" s="27"/>
    </row>
    <row r="11" spans="1:21" s="153" customFormat="1" x14ac:dyDescent="0.2">
      <c r="A11" s="214"/>
      <c r="B11" s="215"/>
      <c r="C11" s="193"/>
      <c r="D11" s="193"/>
      <c r="E11" s="193"/>
      <c r="F11" s="193"/>
      <c r="G11" s="193"/>
      <c r="H11" s="193"/>
      <c r="I11" s="193"/>
      <c r="J11" s="193"/>
      <c r="K11" s="152"/>
      <c r="L11" s="152"/>
      <c r="M11" s="215"/>
      <c r="N11" s="215"/>
      <c r="O11" s="193"/>
      <c r="P11" s="193"/>
      <c r="Q11" s="216"/>
      <c r="R11" s="147"/>
      <c r="S11" s="216"/>
      <c r="T11" s="147"/>
      <c r="U11" s="194"/>
    </row>
    <row r="12" spans="1:21" x14ac:dyDescent="0.2">
      <c r="A12" s="16">
        <v>5</v>
      </c>
      <c r="B12" s="17" t="s">
        <v>24</v>
      </c>
      <c r="C12" s="13"/>
      <c r="D12" s="13"/>
      <c r="E12" s="13"/>
      <c r="F12" s="13"/>
      <c r="G12" s="13"/>
      <c r="H12" s="13"/>
      <c r="I12" s="13"/>
      <c r="J12" s="13"/>
      <c r="K12" s="12">
        <f>SQRT(SUMSQ(C12:J12))</f>
        <v>0</v>
      </c>
      <c r="L12" s="205"/>
      <c r="M12" s="17" t="str">
        <f t="shared" si="0"/>
        <v>TBD</v>
      </c>
      <c r="N12" s="17" t="str">
        <f t="shared" si="1"/>
        <v>TBD</v>
      </c>
      <c r="O12" s="13"/>
      <c r="P12" s="13"/>
      <c r="Q12" s="139"/>
      <c r="R12" s="147" t="str">
        <f t="shared" si="2"/>
        <v>---</v>
      </c>
      <c r="S12" s="139"/>
      <c r="T12" s="147" t="str">
        <f t="shared" si="3"/>
        <v>---</v>
      </c>
      <c r="U12" s="27"/>
    </row>
    <row r="13" spans="1:21" s="153" customFormat="1" x14ac:dyDescent="0.2">
      <c r="A13" s="16">
        <v>3</v>
      </c>
      <c r="B13" s="17" t="s">
        <v>24</v>
      </c>
      <c r="C13" s="13"/>
      <c r="D13" s="13"/>
      <c r="E13" s="13"/>
      <c r="F13" s="13"/>
      <c r="G13" s="13"/>
      <c r="H13" s="13"/>
      <c r="I13" s="13"/>
      <c r="J13" s="13"/>
      <c r="K13" s="12">
        <f>SQRT(SUMSQ(C13:J13))</f>
        <v>0</v>
      </c>
      <c r="L13" s="205"/>
      <c r="M13" s="17" t="str">
        <f t="shared" si="0"/>
        <v>TBD</v>
      </c>
      <c r="N13" s="17" t="str">
        <f t="shared" si="1"/>
        <v>TBD</v>
      </c>
      <c r="O13" s="13"/>
      <c r="P13" s="13"/>
      <c r="Q13" s="139"/>
      <c r="R13" s="147" t="str">
        <f t="shared" si="2"/>
        <v>---</v>
      </c>
      <c r="S13" s="139"/>
      <c r="T13" s="147" t="str">
        <f t="shared" si="3"/>
        <v>---</v>
      </c>
      <c r="U13" s="27"/>
    </row>
    <row r="14" spans="1:21" x14ac:dyDescent="0.2">
      <c r="A14" s="16">
        <v>2</v>
      </c>
      <c r="B14" s="17" t="s">
        <v>24</v>
      </c>
      <c r="C14" s="13"/>
      <c r="D14" s="13"/>
      <c r="E14" s="13"/>
      <c r="F14" s="13"/>
      <c r="G14" s="13"/>
      <c r="H14" s="13"/>
      <c r="I14" s="13"/>
      <c r="J14" s="13"/>
      <c r="K14" s="12">
        <f t="shared" ref="K14:K41" si="4">SQRT(SUMSQ(C14:J14))</f>
        <v>0</v>
      </c>
      <c r="L14" s="205"/>
      <c r="M14" s="17" t="str">
        <f t="shared" si="0"/>
        <v>TBD</v>
      </c>
      <c r="N14" s="17" t="str">
        <f t="shared" si="1"/>
        <v>TBD</v>
      </c>
      <c r="O14" s="13"/>
      <c r="P14" s="13"/>
      <c r="Q14" s="139"/>
      <c r="R14" s="147" t="str">
        <f t="shared" si="2"/>
        <v>---</v>
      </c>
      <c r="S14" s="139"/>
      <c r="T14" s="147" t="str">
        <f t="shared" si="3"/>
        <v>---</v>
      </c>
      <c r="U14" s="27"/>
    </row>
    <row r="15" spans="1:21" x14ac:dyDescent="0.2">
      <c r="A15" s="16">
        <v>1</v>
      </c>
      <c r="B15" s="17" t="s">
        <v>24</v>
      </c>
      <c r="C15" s="13"/>
      <c r="D15" s="13"/>
      <c r="E15" s="13"/>
      <c r="F15" s="13"/>
      <c r="G15" s="13"/>
      <c r="H15" s="13"/>
      <c r="I15" s="13"/>
      <c r="J15" s="13"/>
      <c r="K15" s="12">
        <f t="shared" si="4"/>
        <v>0</v>
      </c>
      <c r="L15" s="205"/>
      <c r="M15" s="17" t="str">
        <f t="shared" si="0"/>
        <v>TBD</v>
      </c>
      <c r="N15" s="17" t="str">
        <f t="shared" si="1"/>
        <v>TBD</v>
      </c>
      <c r="O15" s="13"/>
      <c r="P15" s="13"/>
      <c r="Q15" s="139"/>
      <c r="R15" s="147" t="str">
        <f t="shared" si="2"/>
        <v>---</v>
      </c>
      <c r="S15" s="139"/>
      <c r="T15" s="147" t="str">
        <f t="shared" si="3"/>
        <v>---</v>
      </c>
      <c r="U15" s="27"/>
    </row>
    <row r="16" spans="1:21" s="153" customFormat="1" x14ac:dyDescent="0.2">
      <c r="A16" s="214"/>
      <c r="B16" s="215"/>
      <c r="C16" s="193"/>
      <c r="D16" s="193"/>
      <c r="E16" s="193"/>
      <c r="F16" s="193"/>
      <c r="G16" s="193"/>
      <c r="H16" s="193"/>
      <c r="I16" s="193"/>
      <c r="J16" s="193"/>
      <c r="K16" s="152"/>
      <c r="L16" s="152"/>
      <c r="M16" s="215"/>
      <c r="N16" s="215"/>
      <c r="O16" s="193"/>
      <c r="P16" s="193"/>
      <c r="Q16" s="216"/>
      <c r="R16" s="147"/>
      <c r="S16" s="216"/>
      <c r="T16" s="147"/>
      <c r="U16" s="194"/>
    </row>
    <row r="17" spans="1:21" x14ac:dyDescent="0.2">
      <c r="A17" s="16">
        <v>500</v>
      </c>
      <c r="B17" s="17" t="s">
        <v>25</v>
      </c>
      <c r="C17" s="13"/>
      <c r="D17" s="13"/>
      <c r="E17" s="13"/>
      <c r="F17" s="13"/>
      <c r="G17" s="13"/>
      <c r="H17" s="13"/>
      <c r="I17" s="13"/>
      <c r="J17" s="13"/>
      <c r="K17" s="12">
        <f t="shared" si="4"/>
        <v>0</v>
      </c>
      <c r="L17" s="205"/>
      <c r="M17" s="17" t="str">
        <f t="shared" si="0"/>
        <v>TBD</v>
      </c>
      <c r="N17" s="17" t="str">
        <f t="shared" si="1"/>
        <v>TBD</v>
      </c>
      <c r="O17" s="13"/>
      <c r="P17" s="13"/>
      <c r="Q17" s="139"/>
      <c r="R17" s="147" t="str">
        <f t="shared" si="2"/>
        <v>---</v>
      </c>
      <c r="S17" s="139"/>
      <c r="T17" s="147" t="str">
        <f t="shared" si="3"/>
        <v>---</v>
      </c>
      <c r="U17" s="27"/>
    </row>
    <row r="18" spans="1:21" x14ac:dyDescent="0.2">
      <c r="A18" s="16">
        <v>300</v>
      </c>
      <c r="B18" s="17" t="s">
        <v>25</v>
      </c>
      <c r="C18" s="13"/>
      <c r="D18" s="13"/>
      <c r="E18" s="13"/>
      <c r="F18" s="13"/>
      <c r="G18" s="13"/>
      <c r="H18" s="13"/>
      <c r="I18" s="13"/>
      <c r="J18" s="13"/>
      <c r="K18" s="12">
        <f t="shared" si="4"/>
        <v>0</v>
      </c>
      <c r="L18" s="205"/>
      <c r="M18" s="17" t="str">
        <f t="shared" si="0"/>
        <v>TBD</v>
      </c>
      <c r="N18" s="17" t="str">
        <f t="shared" si="1"/>
        <v>TBD</v>
      </c>
      <c r="O18" s="13"/>
      <c r="P18" s="13"/>
      <c r="Q18" s="139"/>
      <c r="R18" s="147" t="str">
        <f t="shared" si="2"/>
        <v>---</v>
      </c>
      <c r="S18" s="139"/>
      <c r="T18" s="147" t="str">
        <f t="shared" si="3"/>
        <v>---</v>
      </c>
      <c r="U18" s="27"/>
    </row>
    <row r="19" spans="1:21" s="153" customFormat="1" x14ac:dyDescent="0.2">
      <c r="A19" s="16">
        <v>200</v>
      </c>
      <c r="B19" s="17" t="s">
        <v>25</v>
      </c>
      <c r="C19" s="13"/>
      <c r="D19" s="13"/>
      <c r="E19" s="13"/>
      <c r="F19" s="13"/>
      <c r="G19" s="13"/>
      <c r="H19" s="13"/>
      <c r="I19" s="13"/>
      <c r="J19" s="13"/>
      <c r="K19" s="12">
        <f t="shared" si="4"/>
        <v>0</v>
      </c>
      <c r="L19" s="205"/>
      <c r="M19" s="17" t="str">
        <f t="shared" si="0"/>
        <v>TBD</v>
      </c>
      <c r="N19" s="17" t="str">
        <f t="shared" si="1"/>
        <v>TBD</v>
      </c>
      <c r="O19" s="13"/>
      <c r="P19" s="13"/>
      <c r="Q19" s="139"/>
      <c r="R19" s="147" t="str">
        <f t="shared" si="2"/>
        <v>---</v>
      </c>
      <c r="S19" s="139"/>
      <c r="T19" s="147" t="str">
        <f t="shared" si="3"/>
        <v>---</v>
      </c>
      <c r="U19" s="27"/>
    </row>
    <row r="20" spans="1:21" x14ac:dyDescent="0.2">
      <c r="A20" s="16">
        <v>100</v>
      </c>
      <c r="B20" s="17" t="s">
        <v>25</v>
      </c>
      <c r="C20" s="13"/>
      <c r="D20" s="13"/>
      <c r="E20" s="13"/>
      <c r="F20" s="13"/>
      <c r="G20" s="13"/>
      <c r="H20" s="13"/>
      <c r="I20" s="13"/>
      <c r="J20" s="13"/>
      <c r="K20" s="12">
        <f t="shared" si="4"/>
        <v>0</v>
      </c>
      <c r="L20" s="205"/>
      <c r="M20" s="17" t="str">
        <f t="shared" si="0"/>
        <v>TBD</v>
      </c>
      <c r="N20" s="17" t="str">
        <f t="shared" si="1"/>
        <v>TBD</v>
      </c>
      <c r="O20" s="13"/>
      <c r="P20" s="13"/>
      <c r="Q20" s="139"/>
      <c r="R20" s="147" t="str">
        <f t="shared" si="2"/>
        <v>---</v>
      </c>
      <c r="S20" s="139"/>
      <c r="T20" s="147" t="str">
        <f t="shared" si="3"/>
        <v>---</v>
      </c>
      <c r="U20" s="27"/>
    </row>
    <row r="21" spans="1:21" x14ac:dyDescent="0.2">
      <c r="A21" s="16">
        <v>50</v>
      </c>
      <c r="B21" s="17" t="s">
        <v>25</v>
      </c>
      <c r="C21" s="13"/>
      <c r="D21" s="13"/>
      <c r="E21" s="13"/>
      <c r="F21" s="13"/>
      <c r="G21" s="13"/>
      <c r="H21" s="13"/>
      <c r="I21" s="13"/>
      <c r="J21" s="13"/>
      <c r="K21" s="12">
        <f t="shared" si="4"/>
        <v>0</v>
      </c>
      <c r="L21" s="205"/>
      <c r="M21" s="17" t="str">
        <f t="shared" si="0"/>
        <v>TBD</v>
      </c>
      <c r="N21" s="17" t="str">
        <f t="shared" si="1"/>
        <v>TBD</v>
      </c>
      <c r="O21" s="13"/>
      <c r="P21" s="13"/>
      <c r="Q21" s="139"/>
      <c r="R21" s="147" t="str">
        <f t="shared" si="2"/>
        <v>---</v>
      </c>
      <c r="S21" s="139"/>
      <c r="T21" s="147" t="str">
        <f t="shared" si="3"/>
        <v>---</v>
      </c>
      <c r="U21" s="27"/>
    </row>
    <row r="22" spans="1:21" x14ac:dyDescent="0.2">
      <c r="A22" s="16">
        <v>30</v>
      </c>
      <c r="B22" s="17" t="s">
        <v>25</v>
      </c>
      <c r="C22" s="13"/>
      <c r="D22" s="13"/>
      <c r="E22" s="13"/>
      <c r="F22" s="13"/>
      <c r="G22" s="13"/>
      <c r="H22" s="13"/>
      <c r="I22" s="13"/>
      <c r="J22" s="13"/>
      <c r="K22" s="12">
        <f t="shared" si="4"/>
        <v>0</v>
      </c>
      <c r="L22" s="205"/>
      <c r="M22" s="17" t="str">
        <f t="shared" si="0"/>
        <v>TBD</v>
      </c>
      <c r="N22" s="17" t="str">
        <f t="shared" si="1"/>
        <v>TBD</v>
      </c>
      <c r="O22" s="13"/>
      <c r="P22" s="13"/>
      <c r="Q22" s="139"/>
      <c r="R22" s="147" t="str">
        <f t="shared" si="2"/>
        <v>---</v>
      </c>
      <c r="S22" s="139"/>
      <c r="T22" s="147" t="str">
        <f t="shared" si="3"/>
        <v>---</v>
      </c>
      <c r="U22" s="27"/>
    </row>
    <row r="23" spans="1:21" x14ac:dyDescent="0.2">
      <c r="A23" s="16">
        <v>20</v>
      </c>
      <c r="B23" s="17" t="s">
        <v>25</v>
      </c>
      <c r="C23" s="13"/>
      <c r="D23" s="13"/>
      <c r="E23" s="13"/>
      <c r="F23" s="13"/>
      <c r="G23" s="13"/>
      <c r="H23" s="13"/>
      <c r="I23" s="13"/>
      <c r="J23" s="13"/>
      <c r="K23" s="12">
        <f t="shared" si="4"/>
        <v>0</v>
      </c>
      <c r="L23" s="205"/>
      <c r="M23" s="17" t="str">
        <f t="shared" si="0"/>
        <v>TBD</v>
      </c>
      <c r="N23" s="17" t="str">
        <f t="shared" si="1"/>
        <v>TBD</v>
      </c>
      <c r="O23" s="13"/>
      <c r="P23" s="13"/>
      <c r="Q23" s="139"/>
      <c r="R23" s="147" t="str">
        <f t="shared" si="2"/>
        <v>---</v>
      </c>
      <c r="S23" s="139"/>
      <c r="T23" s="147" t="str">
        <f t="shared" si="3"/>
        <v>---</v>
      </c>
      <c r="U23" s="27"/>
    </row>
    <row r="24" spans="1:21" s="153" customFormat="1" x14ac:dyDescent="0.2">
      <c r="A24" s="16">
        <v>10</v>
      </c>
      <c r="B24" s="17" t="s">
        <v>25</v>
      </c>
      <c r="C24" s="13"/>
      <c r="D24" s="13"/>
      <c r="E24" s="13"/>
      <c r="F24" s="13"/>
      <c r="G24" s="13"/>
      <c r="H24" s="13"/>
      <c r="I24" s="13"/>
      <c r="J24" s="13"/>
      <c r="K24" s="12">
        <f t="shared" si="4"/>
        <v>0</v>
      </c>
      <c r="L24" s="205"/>
      <c r="M24" s="17" t="str">
        <f t="shared" si="0"/>
        <v>TBD</v>
      </c>
      <c r="N24" s="17" t="str">
        <f t="shared" si="1"/>
        <v>TBD</v>
      </c>
      <c r="O24" s="13"/>
      <c r="P24" s="13"/>
      <c r="Q24" s="139"/>
      <c r="R24" s="147" t="str">
        <f t="shared" si="2"/>
        <v>---</v>
      </c>
      <c r="S24" s="139"/>
      <c r="T24" s="147" t="str">
        <f t="shared" si="3"/>
        <v>---</v>
      </c>
      <c r="U24" s="27"/>
    </row>
    <row r="25" spans="1:21" x14ac:dyDescent="0.2">
      <c r="A25" s="16">
        <v>5</v>
      </c>
      <c r="B25" s="17" t="s">
        <v>25</v>
      </c>
      <c r="C25" s="13"/>
      <c r="D25" s="13"/>
      <c r="E25" s="13"/>
      <c r="F25" s="13"/>
      <c r="G25" s="13"/>
      <c r="H25" s="13"/>
      <c r="I25" s="13"/>
      <c r="J25" s="13"/>
      <c r="K25" s="12">
        <f t="shared" si="4"/>
        <v>0</v>
      </c>
      <c r="L25" s="205"/>
      <c r="M25" s="17" t="str">
        <f t="shared" si="0"/>
        <v>TBD</v>
      </c>
      <c r="N25" s="17" t="str">
        <f t="shared" si="1"/>
        <v>TBD</v>
      </c>
      <c r="O25" s="13"/>
      <c r="P25" s="13"/>
      <c r="Q25" s="139"/>
      <c r="R25" s="147" t="str">
        <f t="shared" si="2"/>
        <v>---</v>
      </c>
      <c r="S25" s="139"/>
      <c r="T25" s="147" t="str">
        <f t="shared" si="3"/>
        <v>---</v>
      </c>
      <c r="U25" s="27"/>
    </row>
    <row r="26" spans="1:21" x14ac:dyDescent="0.2">
      <c r="A26" s="16">
        <v>3</v>
      </c>
      <c r="B26" s="17" t="s">
        <v>25</v>
      </c>
      <c r="C26" s="13"/>
      <c r="D26" s="13"/>
      <c r="E26" s="13"/>
      <c r="F26" s="13"/>
      <c r="G26" s="13"/>
      <c r="H26" s="13"/>
      <c r="I26" s="13"/>
      <c r="J26" s="13"/>
      <c r="K26" s="12">
        <f t="shared" si="4"/>
        <v>0</v>
      </c>
      <c r="L26" s="205"/>
      <c r="M26" s="17" t="str">
        <f t="shared" si="0"/>
        <v>TBD</v>
      </c>
      <c r="N26" s="17" t="str">
        <f t="shared" si="1"/>
        <v>TBD</v>
      </c>
      <c r="O26" s="13"/>
      <c r="P26" s="13"/>
      <c r="Q26" s="139"/>
      <c r="R26" s="147" t="str">
        <f t="shared" si="2"/>
        <v>---</v>
      </c>
      <c r="S26" s="139"/>
      <c r="T26" s="147" t="str">
        <f t="shared" si="3"/>
        <v>---</v>
      </c>
      <c r="U26" s="27"/>
    </row>
    <row r="27" spans="1:21" x14ac:dyDescent="0.2">
      <c r="A27" s="16">
        <v>2</v>
      </c>
      <c r="B27" s="17" t="s">
        <v>25</v>
      </c>
      <c r="C27" s="13"/>
      <c r="D27" s="13"/>
      <c r="E27" s="13"/>
      <c r="F27" s="13"/>
      <c r="G27" s="13"/>
      <c r="H27" s="13"/>
      <c r="I27" s="13"/>
      <c r="J27" s="13"/>
      <c r="K27" s="12">
        <f t="shared" si="4"/>
        <v>0</v>
      </c>
      <c r="L27" s="205"/>
      <c r="M27" s="17" t="str">
        <f t="shared" si="0"/>
        <v>TBD</v>
      </c>
      <c r="N27" s="17" t="str">
        <f t="shared" si="1"/>
        <v>TBD</v>
      </c>
      <c r="O27" s="13"/>
      <c r="P27" s="13"/>
      <c r="Q27" s="139"/>
      <c r="R27" s="147" t="str">
        <f t="shared" si="2"/>
        <v>---</v>
      </c>
      <c r="S27" s="139"/>
      <c r="T27" s="147" t="str">
        <f t="shared" si="3"/>
        <v>---</v>
      </c>
      <c r="U27" s="27"/>
    </row>
    <row r="28" spans="1:21" x14ac:dyDescent="0.2">
      <c r="A28" s="16">
        <v>1</v>
      </c>
      <c r="B28" s="17" t="s">
        <v>25</v>
      </c>
      <c r="C28" s="13"/>
      <c r="D28" s="13"/>
      <c r="E28" s="13"/>
      <c r="F28" s="13"/>
      <c r="G28" s="13"/>
      <c r="H28" s="13"/>
      <c r="I28" s="13"/>
      <c r="J28" s="13"/>
      <c r="K28" s="12">
        <f t="shared" si="4"/>
        <v>0</v>
      </c>
      <c r="L28" s="205"/>
      <c r="M28" s="17" t="str">
        <f t="shared" si="0"/>
        <v>TBD</v>
      </c>
      <c r="N28" s="17" t="str">
        <f t="shared" si="1"/>
        <v>TBD</v>
      </c>
      <c r="O28" s="13"/>
      <c r="P28" s="13"/>
      <c r="Q28" s="139"/>
      <c r="R28" s="147" t="str">
        <f t="shared" si="2"/>
        <v>---</v>
      </c>
      <c r="S28" s="139"/>
      <c r="T28" s="147" t="str">
        <f t="shared" si="3"/>
        <v>---</v>
      </c>
      <c r="U28" s="27"/>
    </row>
    <row r="29" spans="1:21" s="153" customFormat="1" x14ac:dyDescent="0.2">
      <c r="A29" s="214"/>
      <c r="B29" s="215"/>
      <c r="C29" s="193"/>
      <c r="D29" s="193"/>
      <c r="E29" s="193"/>
      <c r="F29" s="193"/>
      <c r="G29" s="193"/>
      <c r="H29" s="193"/>
      <c r="I29" s="193"/>
      <c r="J29" s="193"/>
      <c r="K29" s="152"/>
      <c r="L29" s="152"/>
      <c r="M29" s="215"/>
      <c r="N29" s="215"/>
      <c r="O29" s="193"/>
      <c r="P29" s="193"/>
      <c r="Q29" s="216"/>
      <c r="R29" s="147"/>
      <c r="S29" s="216"/>
      <c r="T29" s="147"/>
      <c r="U29" s="194"/>
    </row>
    <row r="30" spans="1:21" x14ac:dyDescent="0.2">
      <c r="A30" s="16">
        <v>500</v>
      </c>
      <c r="B30" s="17" t="s">
        <v>26</v>
      </c>
      <c r="C30" s="13"/>
      <c r="D30" s="13"/>
      <c r="E30" s="13"/>
      <c r="F30" s="13"/>
      <c r="G30" s="13"/>
      <c r="H30" s="13"/>
      <c r="I30" s="13"/>
      <c r="J30" s="13"/>
      <c r="K30" s="12">
        <f t="shared" si="4"/>
        <v>0</v>
      </c>
      <c r="L30" s="205"/>
      <c r="M30" s="17" t="str">
        <f t="shared" si="0"/>
        <v>TBD</v>
      </c>
      <c r="N30" s="17" t="str">
        <f t="shared" si="1"/>
        <v>TBD</v>
      </c>
      <c r="O30" s="13"/>
      <c r="P30" s="13"/>
      <c r="Q30" s="139"/>
      <c r="R30" s="147" t="str">
        <f t="shared" si="2"/>
        <v>---</v>
      </c>
      <c r="S30" s="139"/>
      <c r="T30" s="147" t="str">
        <f t="shared" si="3"/>
        <v>---</v>
      </c>
      <c r="U30" s="27"/>
    </row>
    <row r="31" spans="1:21" x14ac:dyDescent="0.2">
      <c r="A31" s="16">
        <v>300</v>
      </c>
      <c r="B31" s="17" t="s">
        <v>26</v>
      </c>
      <c r="C31" s="13"/>
      <c r="D31" s="13"/>
      <c r="E31" s="13"/>
      <c r="F31" s="13"/>
      <c r="G31" s="13"/>
      <c r="H31" s="13"/>
      <c r="I31" s="13"/>
      <c r="J31" s="13"/>
      <c r="K31" s="12">
        <f t="shared" si="4"/>
        <v>0</v>
      </c>
      <c r="L31" s="205"/>
      <c r="M31" s="17" t="str">
        <f t="shared" si="0"/>
        <v>TBD</v>
      </c>
      <c r="N31" s="17" t="str">
        <f t="shared" si="1"/>
        <v>TBD</v>
      </c>
      <c r="O31" s="13"/>
      <c r="P31" s="13"/>
      <c r="Q31" s="139"/>
      <c r="R31" s="147" t="str">
        <f t="shared" si="2"/>
        <v>---</v>
      </c>
      <c r="S31" s="139"/>
      <c r="T31" s="147" t="str">
        <f t="shared" si="3"/>
        <v>---</v>
      </c>
      <c r="U31" s="27"/>
    </row>
    <row r="32" spans="1:21" x14ac:dyDescent="0.2">
      <c r="A32" s="16">
        <v>200</v>
      </c>
      <c r="B32" s="17" t="s">
        <v>26</v>
      </c>
      <c r="C32" s="13"/>
      <c r="D32" s="13"/>
      <c r="E32" s="13"/>
      <c r="F32" s="13"/>
      <c r="G32" s="13"/>
      <c r="H32" s="13"/>
      <c r="I32" s="13"/>
      <c r="J32" s="13"/>
      <c r="K32" s="12">
        <f t="shared" si="4"/>
        <v>0</v>
      </c>
      <c r="L32" s="205"/>
      <c r="M32" s="17" t="str">
        <f t="shared" si="0"/>
        <v>TBD</v>
      </c>
      <c r="N32" s="17" t="str">
        <f t="shared" si="1"/>
        <v>TBD</v>
      </c>
      <c r="O32" s="13"/>
      <c r="P32" s="13"/>
      <c r="Q32" s="139"/>
      <c r="R32" s="147" t="str">
        <f t="shared" si="2"/>
        <v>---</v>
      </c>
      <c r="S32" s="139"/>
      <c r="T32" s="147" t="str">
        <f t="shared" si="3"/>
        <v>---</v>
      </c>
      <c r="U32" s="27"/>
    </row>
    <row r="33" spans="1:21" x14ac:dyDescent="0.2">
      <c r="A33" s="16">
        <v>100</v>
      </c>
      <c r="B33" s="17" t="s">
        <v>26</v>
      </c>
      <c r="C33" s="13"/>
      <c r="D33" s="13"/>
      <c r="E33" s="13"/>
      <c r="F33" s="13"/>
      <c r="G33" s="13"/>
      <c r="H33" s="13"/>
      <c r="I33" s="13"/>
      <c r="J33" s="13"/>
      <c r="K33" s="12">
        <f t="shared" si="4"/>
        <v>0</v>
      </c>
      <c r="L33" s="205"/>
      <c r="M33" s="17" t="str">
        <f t="shared" si="0"/>
        <v>TBD</v>
      </c>
      <c r="N33" s="17" t="str">
        <f t="shared" si="1"/>
        <v>TBD</v>
      </c>
      <c r="O33" s="13"/>
      <c r="P33" s="13"/>
      <c r="Q33" s="139"/>
      <c r="R33" s="147" t="str">
        <f t="shared" si="2"/>
        <v>---</v>
      </c>
      <c r="S33" s="139"/>
      <c r="T33" s="147" t="str">
        <f t="shared" si="3"/>
        <v>---</v>
      </c>
      <c r="U33" s="27"/>
    </row>
    <row r="34" spans="1:21" x14ac:dyDescent="0.2">
      <c r="A34" s="16">
        <v>50</v>
      </c>
      <c r="B34" s="17" t="s">
        <v>26</v>
      </c>
      <c r="C34" s="13"/>
      <c r="D34" s="13"/>
      <c r="E34" s="13"/>
      <c r="F34" s="13"/>
      <c r="G34" s="13"/>
      <c r="H34" s="13"/>
      <c r="I34" s="13"/>
      <c r="J34" s="13"/>
      <c r="K34" s="12">
        <f t="shared" si="4"/>
        <v>0</v>
      </c>
      <c r="L34" s="205"/>
      <c r="M34" s="17" t="str">
        <f t="shared" si="0"/>
        <v>TBD</v>
      </c>
      <c r="N34" s="17" t="str">
        <f t="shared" si="1"/>
        <v>TBD</v>
      </c>
      <c r="O34" s="13"/>
      <c r="P34" s="13"/>
      <c r="Q34" s="139"/>
      <c r="R34" s="147" t="str">
        <f t="shared" si="2"/>
        <v>---</v>
      </c>
      <c r="S34" s="139"/>
      <c r="T34" s="147" t="str">
        <f t="shared" si="3"/>
        <v>---</v>
      </c>
      <c r="U34" s="27"/>
    </row>
    <row r="35" spans="1:21" x14ac:dyDescent="0.2">
      <c r="A35" s="16">
        <v>30</v>
      </c>
      <c r="B35" s="17" t="s">
        <v>26</v>
      </c>
      <c r="C35" s="13"/>
      <c r="D35" s="13"/>
      <c r="E35" s="13"/>
      <c r="F35" s="13"/>
      <c r="G35" s="13"/>
      <c r="H35" s="13"/>
      <c r="I35" s="13"/>
      <c r="J35" s="13"/>
      <c r="K35" s="12">
        <f t="shared" si="4"/>
        <v>0</v>
      </c>
      <c r="L35" s="205"/>
      <c r="M35" s="17" t="str">
        <f t="shared" si="0"/>
        <v>TBD</v>
      </c>
      <c r="N35" s="17" t="str">
        <f t="shared" si="1"/>
        <v>TBD</v>
      </c>
      <c r="O35" s="13"/>
      <c r="P35" s="13"/>
      <c r="Q35" s="139"/>
      <c r="R35" s="147" t="str">
        <f t="shared" si="2"/>
        <v>---</v>
      </c>
      <c r="S35" s="139"/>
      <c r="T35" s="147" t="str">
        <f t="shared" si="3"/>
        <v>---</v>
      </c>
      <c r="U35" s="27"/>
    </row>
    <row r="36" spans="1:21" x14ac:dyDescent="0.2">
      <c r="A36" s="16">
        <v>20</v>
      </c>
      <c r="B36" s="17" t="s">
        <v>26</v>
      </c>
      <c r="C36" s="13"/>
      <c r="D36" s="13"/>
      <c r="E36" s="13"/>
      <c r="F36" s="13"/>
      <c r="G36" s="13"/>
      <c r="H36" s="13"/>
      <c r="I36" s="13"/>
      <c r="J36" s="13"/>
      <c r="K36" s="12">
        <f t="shared" si="4"/>
        <v>0</v>
      </c>
      <c r="L36" s="205"/>
      <c r="M36" s="17" t="str">
        <f t="shared" si="0"/>
        <v>TBD</v>
      </c>
      <c r="N36" s="17" t="str">
        <f t="shared" si="1"/>
        <v>TBD</v>
      </c>
      <c r="O36" s="13"/>
      <c r="P36" s="13"/>
      <c r="Q36" s="139"/>
      <c r="R36" s="147" t="str">
        <f t="shared" si="2"/>
        <v>---</v>
      </c>
      <c r="S36" s="139"/>
      <c r="T36" s="147" t="str">
        <f t="shared" si="3"/>
        <v>---</v>
      </c>
      <c r="U36" s="27"/>
    </row>
    <row r="37" spans="1:21" s="153" customFormat="1" x14ac:dyDescent="0.2">
      <c r="A37" s="16">
        <v>10</v>
      </c>
      <c r="B37" s="17" t="s">
        <v>26</v>
      </c>
      <c r="C37" s="13"/>
      <c r="D37" s="13"/>
      <c r="E37" s="13"/>
      <c r="F37" s="13"/>
      <c r="G37" s="13"/>
      <c r="H37" s="13"/>
      <c r="I37" s="13"/>
      <c r="J37" s="13"/>
      <c r="K37" s="12">
        <f t="shared" si="4"/>
        <v>0</v>
      </c>
      <c r="L37" s="205"/>
      <c r="M37" s="17" t="str">
        <f t="shared" si="0"/>
        <v>TBD</v>
      </c>
      <c r="N37" s="17" t="str">
        <f t="shared" si="1"/>
        <v>TBD</v>
      </c>
      <c r="O37" s="13"/>
      <c r="P37" s="13"/>
      <c r="Q37" s="139"/>
      <c r="R37" s="147" t="str">
        <f t="shared" si="2"/>
        <v>---</v>
      </c>
      <c r="S37" s="139"/>
      <c r="T37" s="147" t="str">
        <f t="shared" si="3"/>
        <v>---</v>
      </c>
      <c r="U37" s="27"/>
    </row>
    <row r="38" spans="1:21" x14ac:dyDescent="0.2">
      <c r="A38" s="16">
        <v>5</v>
      </c>
      <c r="B38" s="17" t="s">
        <v>26</v>
      </c>
      <c r="C38" s="13"/>
      <c r="D38" s="13"/>
      <c r="E38" s="13"/>
      <c r="F38" s="13"/>
      <c r="G38" s="13"/>
      <c r="H38" s="13"/>
      <c r="I38" s="13"/>
      <c r="J38" s="13"/>
      <c r="K38" s="12">
        <f t="shared" si="4"/>
        <v>0</v>
      </c>
      <c r="L38" s="205"/>
      <c r="M38" s="17" t="str">
        <f t="shared" si="0"/>
        <v>TBD</v>
      </c>
      <c r="N38" s="17" t="str">
        <f t="shared" si="1"/>
        <v>TBD</v>
      </c>
      <c r="O38" s="13"/>
      <c r="P38" s="13"/>
      <c r="Q38" s="139"/>
      <c r="R38" s="147" t="str">
        <f t="shared" si="2"/>
        <v>---</v>
      </c>
      <c r="S38" s="139"/>
      <c r="T38" s="147" t="str">
        <f t="shared" si="3"/>
        <v>---</v>
      </c>
      <c r="U38" s="27"/>
    </row>
    <row r="39" spans="1:21" x14ac:dyDescent="0.2">
      <c r="A39" s="16">
        <v>3</v>
      </c>
      <c r="B39" s="17" t="s">
        <v>26</v>
      </c>
      <c r="C39" s="13"/>
      <c r="D39" s="13"/>
      <c r="E39" s="13"/>
      <c r="F39" s="13"/>
      <c r="G39" s="13"/>
      <c r="H39" s="13"/>
      <c r="I39" s="13"/>
      <c r="J39" s="13"/>
      <c r="K39" s="12">
        <f t="shared" si="4"/>
        <v>0</v>
      </c>
      <c r="L39" s="205"/>
      <c r="M39" s="17" t="str">
        <f t="shared" si="0"/>
        <v>TBD</v>
      </c>
      <c r="N39" s="17" t="str">
        <f t="shared" si="1"/>
        <v>TBD</v>
      </c>
      <c r="O39" s="13"/>
      <c r="P39" s="13"/>
      <c r="Q39" s="139"/>
      <c r="R39" s="147" t="str">
        <f t="shared" si="2"/>
        <v>---</v>
      </c>
      <c r="S39" s="139"/>
      <c r="T39" s="147" t="str">
        <f t="shared" si="3"/>
        <v>---</v>
      </c>
      <c r="U39" s="27"/>
    </row>
    <row r="40" spans="1:21" x14ac:dyDescent="0.2">
      <c r="A40" s="16">
        <v>2</v>
      </c>
      <c r="B40" s="17" t="s">
        <v>26</v>
      </c>
      <c r="C40" s="13"/>
      <c r="D40" s="13"/>
      <c r="E40" s="13"/>
      <c r="F40" s="13"/>
      <c r="G40" s="13"/>
      <c r="H40" s="13"/>
      <c r="I40" s="13"/>
      <c r="J40" s="13"/>
      <c r="K40" s="12">
        <f t="shared" si="4"/>
        <v>0</v>
      </c>
      <c r="L40" s="205"/>
      <c r="M40" s="17" t="str">
        <f t="shared" si="0"/>
        <v>TBD</v>
      </c>
      <c r="N40" s="17" t="str">
        <f t="shared" si="1"/>
        <v>TBD</v>
      </c>
      <c r="O40" s="13"/>
      <c r="P40" s="13"/>
      <c r="Q40" s="139"/>
      <c r="R40" s="147" t="str">
        <f t="shared" si="2"/>
        <v>---</v>
      </c>
      <c r="S40" s="139"/>
      <c r="T40" s="147" t="str">
        <f t="shared" si="3"/>
        <v>---</v>
      </c>
      <c r="U40" s="27"/>
    </row>
    <row r="41" spans="1:21" ht="12.75" thickBot="1" x14ac:dyDescent="0.25">
      <c r="A41" s="35">
        <v>1</v>
      </c>
      <c r="B41" s="31" t="s">
        <v>26</v>
      </c>
      <c r="C41" s="32"/>
      <c r="D41" s="32"/>
      <c r="E41" s="32"/>
      <c r="F41" s="32"/>
      <c r="G41" s="32"/>
      <c r="H41" s="32"/>
      <c r="I41" s="32"/>
      <c r="J41" s="32"/>
      <c r="K41" s="33">
        <f t="shared" si="4"/>
        <v>0</v>
      </c>
      <c r="L41" s="206"/>
      <c r="M41" s="31" t="str">
        <f t="shared" si="0"/>
        <v>TBD</v>
      </c>
      <c r="N41" s="31" t="str">
        <f t="shared" si="1"/>
        <v>TBD</v>
      </c>
      <c r="O41" s="32"/>
      <c r="P41" s="32"/>
      <c r="Q41" s="140"/>
      <c r="R41" s="149" t="str">
        <f t="shared" si="2"/>
        <v>---</v>
      </c>
      <c r="S41" s="140"/>
      <c r="T41" s="154" t="str">
        <f t="shared" si="3"/>
        <v>---</v>
      </c>
      <c r="U41" s="34"/>
    </row>
    <row r="42" spans="1:21" ht="12.75" thickTop="1" x14ac:dyDescent="0.2"/>
  </sheetData>
  <mergeCells count="1">
    <mergeCell ref="F2:H2"/>
  </mergeCells>
  <conditionalFormatting sqref="R41 T41">
    <cfRule type="cellIs" dxfId="141" priority="23" stopIfTrue="1" operator="greaterThan">
      <formula>1</formula>
    </cfRule>
  </conditionalFormatting>
  <conditionalFormatting sqref="R6:R12">
    <cfRule type="cellIs" dxfId="140" priority="18" stopIfTrue="1" operator="greaterThan">
      <formula>1</formula>
    </cfRule>
  </conditionalFormatting>
  <conditionalFormatting sqref="T6:T12">
    <cfRule type="cellIs" dxfId="139" priority="17" stopIfTrue="1" operator="greaterThan">
      <formula>1</formula>
    </cfRule>
  </conditionalFormatting>
  <conditionalFormatting sqref="R14:R18">
    <cfRule type="cellIs" dxfId="138" priority="16" stopIfTrue="1" operator="greaterThan">
      <formula>1</formula>
    </cfRule>
  </conditionalFormatting>
  <conditionalFormatting sqref="T14:T18">
    <cfRule type="cellIs" dxfId="137" priority="15" stopIfTrue="1" operator="greaterThan">
      <formula>1</formula>
    </cfRule>
  </conditionalFormatting>
  <conditionalFormatting sqref="R20:R23">
    <cfRule type="cellIs" dxfId="136" priority="14" stopIfTrue="1" operator="greaterThan">
      <formula>1</formula>
    </cfRule>
  </conditionalFormatting>
  <conditionalFormatting sqref="T20:T23">
    <cfRule type="cellIs" dxfId="135" priority="13" stopIfTrue="1" operator="greaterThan">
      <formula>1</formula>
    </cfRule>
  </conditionalFormatting>
  <conditionalFormatting sqref="R25:R36">
    <cfRule type="cellIs" dxfId="134" priority="12" stopIfTrue="1" operator="greaterThan">
      <formula>1</formula>
    </cfRule>
  </conditionalFormatting>
  <conditionalFormatting sqref="T25:T36">
    <cfRule type="cellIs" dxfId="133" priority="11" stopIfTrue="1" operator="greaterThan">
      <formula>1</formula>
    </cfRule>
  </conditionalFormatting>
  <conditionalFormatting sqref="R38:R40">
    <cfRule type="cellIs" dxfId="132" priority="10" stopIfTrue="1" operator="greaterThan">
      <formula>1</formula>
    </cfRule>
  </conditionalFormatting>
  <conditionalFormatting sqref="T38:T40">
    <cfRule type="cellIs" dxfId="131" priority="9" stopIfTrue="1" operator="greaterThan">
      <formula>1</formula>
    </cfRule>
  </conditionalFormatting>
  <conditionalFormatting sqref="R13">
    <cfRule type="cellIs" dxfId="130" priority="8" stopIfTrue="1" operator="greaterThan">
      <formula>1</formula>
    </cfRule>
  </conditionalFormatting>
  <conditionalFormatting sqref="T13">
    <cfRule type="cellIs" dxfId="129" priority="7" stopIfTrue="1" operator="greaterThan">
      <formula>1</formula>
    </cfRule>
  </conditionalFormatting>
  <conditionalFormatting sqref="R19">
    <cfRule type="cellIs" dxfId="128" priority="6" stopIfTrue="1" operator="greaterThan">
      <formula>1</formula>
    </cfRule>
  </conditionalFormatting>
  <conditionalFormatting sqref="T19">
    <cfRule type="cellIs" dxfId="127" priority="5" stopIfTrue="1" operator="greaterThan">
      <formula>1</formula>
    </cfRule>
  </conditionalFormatting>
  <conditionalFormatting sqref="R24">
    <cfRule type="cellIs" dxfId="126" priority="4" stopIfTrue="1" operator="greaterThan">
      <formula>1</formula>
    </cfRule>
  </conditionalFormatting>
  <conditionalFormatting sqref="T24">
    <cfRule type="cellIs" dxfId="125" priority="3" stopIfTrue="1" operator="greaterThan">
      <formula>1</formula>
    </cfRule>
  </conditionalFormatting>
  <conditionalFormatting sqref="R37">
    <cfRule type="cellIs" dxfId="124" priority="2" stopIfTrue="1" operator="greaterThan">
      <formula>1</formula>
    </cfRule>
  </conditionalFormatting>
  <conditionalFormatting sqref="T37">
    <cfRule type="cellIs" dxfId="123" priority="1" stopIfTrue="1" operator="greaterThan">
      <formula>1</formula>
    </cfRule>
  </conditionalFormatting>
  <hyperlinks>
    <hyperlink ref="K1" location="'Laboratory Scope'!A1" display="Back to Lab Scope" xr:uid="{00000000-0004-0000-0500-000000000000}"/>
  </hyperlinks>
  <pageMargins left="0.22" right="0.16" top="1" bottom="1" header="0.5" footer="0.5"/>
  <pageSetup scale="74" orientation="landscape" horizontalDpi="1200" verticalDpi="1200" r:id="rId1"/>
  <headerFooter alignWithMargins="0">
    <oddHeader>&amp;C&amp;"Arial,Bold"&amp;12&amp;A</oddHeader>
    <oddFooter>&amp;R&amp;9Page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8"/>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8.140625" style="1" bestFit="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6"/>
      <c r="R1" s="6"/>
      <c r="S1" s="8"/>
      <c r="T1" s="8"/>
      <c r="U1" s="9"/>
    </row>
    <row r="2" spans="1:21" ht="15" x14ac:dyDescent="0.3">
      <c r="A2" s="10" t="s">
        <v>1</v>
      </c>
      <c r="B2" s="11"/>
      <c r="C2" s="12"/>
      <c r="D2" s="11">
        <v>28</v>
      </c>
      <c r="E2" s="12"/>
      <c r="F2" s="480" t="s">
        <v>312</v>
      </c>
      <c r="G2" s="481"/>
      <c r="H2" s="482"/>
      <c r="I2" s="14"/>
      <c r="J2" s="12"/>
      <c r="K2" s="14"/>
      <c r="L2" s="14"/>
      <c r="M2" s="12"/>
      <c r="N2" s="12"/>
      <c r="O2" s="12"/>
      <c r="P2" s="12"/>
      <c r="Q2" s="201" t="s">
        <v>318</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v>0</v>
      </c>
      <c r="R3" s="145"/>
      <c r="S3" s="192" t="s">
        <v>317</v>
      </c>
      <c r="T3" s="145"/>
      <c r="U3" s="15"/>
    </row>
    <row r="4" spans="1:21" x14ac:dyDescent="0.2">
      <c r="A4" s="16"/>
      <c r="B4" s="17"/>
      <c r="C4" s="203" t="s">
        <v>281</v>
      </c>
      <c r="D4" s="203" t="s">
        <v>282</v>
      </c>
      <c r="E4" s="203" t="s">
        <v>310</v>
      </c>
      <c r="F4" s="203" t="s">
        <v>285</v>
      </c>
      <c r="G4" s="203" t="s">
        <v>286</v>
      </c>
      <c r="H4" s="203" t="s">
        <v>286</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311</v>
      </c>
      <c r="F5" s="204" t="s">
        <v>290</v>
      </c>
      <c r="G5" s="204" t="s">
        <v>291</v>
      </c>
      <c r="H5" s="204" t="s">
        <v>291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1000</v>
      </c>
      <c r="B6" s="17" t="s">
        <v>8</v>
      </c>
      <c r="C6" s="13"/>
      <c r="D6" s="13"/>
      <c r="E6" s="13"/>
      <c r="F6" s="13"/>
      <c r="G6" s="13"/>
      <c r="H6" s="13"/>
      <c r="I6" s="13"/>
      <c r="J6" s="13"/>
      <c r="K6" s="12">
        <f>SQRT(SUMSQ(C6:J6))</f>
        <v>0</v>
      </c>
      <c r="L6" s="205"/>
      <c r="M6" s="17" t="str">
        <f t="shared" ref="M6:M57" si="0">IF(L6="","TBD",IF(L6&gt;0,ROUND(TINV(0.0455,L6),2),"TBD"))</f>
        <v>TBD</v>
      </c>
      <c r="N6" s="17" t="str">
        <f>IF(M6="TBD","TBD",IF(L6&lt;&gt;0,FIXED((K6*M6),2-1-INT(LOG10(ABS(K6*M6)))),"TBD"))</f>
        <v>TBD</v>
      </c>
      <c r="O6" s="13"/>
      <c r="P6" s="13"/>
      <c r="Q6" s="139"/>
      <c r="R6" s="147" t="str">
        <f>IF(L6=0,"---",IF(Q6=0,"---",N6/(Q6/3)))</f>
        <v>---</v>
      </c>
      <c r="S6" s="139"/>
      <c r="T6" s="147" t="str">
        <f>IF(L6=0,"---",IF(S6=0,"---",N6/(S6/3)))</f>
        <v>---</v>
      </c>
      <c r="U6" s="27"/>
    </row>
    <row r="7" spans="1:21" x14ac:dyDescent="0.2">
      <c r="A7" s="16">
        <v>500</v>
      </c>
      <c r="B7" s="17" t="s">
        <v>8</v>
      </c>
      <c r="C7" s="13"/>
      <c r="D7" s="13"/>
      <c r="E7" s="13"/>
      <c r="F7" s="13"/>
      <c r="G7" s="13"/>
      <c r="H7" s="13"/>
      <c r="I7" s="13"/>
      <c r="J7" s="13"/>
      <c r="K7" s="12">
        <f>SQRT(SUMSQ(C7:J7))</f>
        <v>0</v>
      </c>
      <c r="L7" s="205"/>
      <c r="M7" s="17" t="str">
        <f t="shared" si="0"/>
        <v>TBD</v>
      </c>
      <c r="N7" s="17" t="str">
        <f>IF(M7="TBD","TBD",IF(L7&lt;&gt;0,FIXED((K7*M7),2-1-INT(LOG10(ABS(K7*M7)))),"TBD"))</f>
        <v>TBD</v>
      </c>
      <c r="O7" s="13"/>
      <c r="P7" s="13"/>
      <c r="Q7" s="139"/>
      <c r="R7" s="147" t="str">
        <f>IF(L7=0,"---",IF(Q7=0,"---",N7/(Q7/3)))</f>
        <v>---</v>
      </c>
      <c r="S7" s="139"/>
      <c r="T7" s="147" t="str">
        <f>IF(L7=0,"---",IF(S7=0,"---",N7/(S7/3)))</f>
        <v>---</v>
      </c>
      <c r="U7" s="27"/>
    </row>
    <row r="8" spans="1:21" x14ac:dyDescent="0.2">
      <c r="A8" s="16">
        <v>250</v>
      </c>
      <c r="B8" s="17" t="s">
        <v>8</v>
      </c>
      <c r="C8" s="13"/>
      <c r="D8" s="13"/>
      <c r="E8" s="13"/>
      <c r="F8" s="13"/>
      <c r="G8" s="13"/>
      <c r="H8" s="13"/>
      <c r="I8" s="13"/>
      <c r="J8" s="13"/>
      <c r="K8" s="12">
        <f>SQRT(SUMSQ(C8:J8))</f>
        <v>0</v>
      </c>
      <c r="L8" s="205"/>
      <c r="M8" s="17" t="str">
        <f t="shared" si="0"/>
        <v>TBD</v>
      </c>
      <c r="N8" s="17" t="str">
        <f>IF(M8="TBD","TBD",IF(L8&lt;&gt;0,FIXED((K8*M8),2-1-INT(LOG10(ABS(K8*M8)))),"TBD"))</f>
        <v>TBD</v>
      </c>
      <c r="O8" s="13"/>
      <c r="P8" s="13"/>
      <c r="Q8" s="139"/>
      <c r="R8" s="147" t="str">
        <f>IF(L8=0,"---",IF(Q8=0,"---",N8/(Q8/3)))</f>
        <v>---</v>
      </c>
      <c r="S8" s="139"/>
      <c r="T8" s="147" t="str">
        <f>IF(L8=0,"---",IF(S8=0,"---",N8/(S8/3)))</f>
        <v>---</v>
      </c>
      <c r="U8" s="27"/>
    </row>
    <row r="9" spans="1:21" x14ac:dyDescent="0.2">
      <c r="A9" s="16">
        <v>100</v>
      </c>
      <c r="B9" s="17" t="s">
        <v>8</v>
      </c>
      <c r="C9" s="13"/>
      <c r="D9" s="13"/>
      <c r="E9" s="13"/>
      <c r="F9" s="13"/>
      <c r="G9" s="13"/>
      <c r="H9" s="13"/>
      <c r="I9" s="13"/>
      <c r="J9" s="13"/>
      <c r="K9" s="12">
        <f>SQRT(SUMSQ(C9:J9))</f>
        <v>0</v>
      </c>
      <c r="L9" s="205"/>
      <c r="M9" s="17" t="str">
        <f t="shared" si="0"/>
        <v>TBD</v>
      </c>
      <c r="N9" s="17" t="str">
        <f>IF(M9="TBD","TBD",IF(L9&lt;&gt;0,FIXED((K9*M9),2-1-INT(LOG10(ABS(K9*M9)))),"TBD"))</f>
        <v>TBD</v>
      </c>
      <c r="O9" s="13"/>
      <c r="P9" s="13"/>
      <c r="Q9" s="139"/>
      <c r="R9" s="147" t="str">
        <f>IF(L9=0,"---",IF(Q9=0,"---",N9/(Q9/3)))</f>
        <v>---</v>
      </c>
      <c r="S9" s="139"/>
      <c r="T9" s="147" t="str">
        <f>IF(L9=0,"---",IF(S9=0,"---",N9/(S9/3)))</f>
        <v>---</v>
      </c>
      <c r="U9" s="27"/>
    </row>
    <row r="10" spans="1:21" s="153" customFormat="1" x14ac:dyDescent="0.2">
      <c r="A10" s="214"/>
      <c r="B10" s="215"/>
      <c r="C10" s="152"/>
      <c r="D10" s="152"/>
      <c r="E10" s="152"/>
      <c r="F10" s="152"/>
      <c r="G10" s="152"/>
      <c r="H10" s="152"/>
      <c r="I10" s="152"/>
      <c r="J10" s="152"/>
      <c r="K10" s="152"/>
      <c r="L10" s="152"/>
      <c r="M10" s="152"/>
      <c r="N10" s="152"/>
      <c r="O10" s="152"/>
      <c r="P10" s="152"/>
      <c r="Q10" s="216"/>
      <c r="R10" s="148"/>
      <c r="S10" s="216"/>
      <c r="T10" s="148"/>
      <c r="U10" s="217"/>
    </row>
    <row r="11" spans="1:21" x14ac:dyDescent="0.2">
      <c r="A11" s="16">
        <v>50</v>
      </c>
      <c r="B11" s="17" t="s">
        <v>8</v>
      </c>
      <c r="C11" s="13"/>
      <c r="D11" s="13"/>
      <c r="E11" s="13"/>
      <c r="F11" s="13"/>
      <c r="G11" s="13"/>
      <c r="H11" s="13"/>
      <c r="I11" s="13"/>
      <c r="J11" s="13"/>
      <c r="K11" s="12">
        <f>SQRT(SUMSQ(C11:J11))</f>
        <v>0</v>
      </c>
      <c r="L11" s="205"/>
      <c r="M11" s="17" t="str">
        <f t="shared" si="0"/>
        <v>TBD</v>
      </c>
      <c r="N11" s="17" t="str">
        <f>IF(M11="TBD","TBD",IF(L11&lt;&gt;0,FIXED((K11*M11),2-1-INT(LOG10(ABS(K11*M11)))),"TBD"))</f>
        <v>TBD</v>
      </c>
      <c r="O11" s="13"/>
      <c r="P11" s="13"/>
      <c r="Q11" s="139"/>
      <c r="R11" s="147" t="str">
        <f>IF(L11=0,"---",IF(Q11=0,"---",N11/(Q11/3)))</f>
        <v>---</v>
      </c>
      <c r="S11" s="139"/>
      <c r="T11" s="147" t="str">
        <f>IF(L11=0,"---",IF(S11=0,"---",N11/(S11/3)))</f>
        <v>---</v>
      </c>
      <c r="U11" s="27"/>
    </row>
    <row r="12" spans="1:21" x14ac:dyDescent="0.2">
      <c r="A12" s="16">
        <v>30</v>
      </c>
      <c r="B12" s="17" t="s">
        <v>8</v>
      </c>
      <c r="C12" s="13"/>
      <c r="D12" s="13"/>
      <c r="E12" s="13"/>
      <c r="F12" s="13"/>
      <c r="G12" s="13"/>
      <c r="H12" s="13"/>
      <c r="I12" s="13"/>
      <c r="J12" s="13"/>
      <c r="K12" s="12">
        <f>SQRT(SUMSQ(C12:J12))</f>
        <v>0</v>
      </c>
      <c r="L12" s="205"/>
      <c r="M12" s="17" t="str">
        <f t="shared" si="0"/>
        <v>TBD</v>
      </c>
      <c r="N12" s="17" t="str">
        <f>IF(M12="TBD","TBD",IF(L12&lt;&gt;0,FIXED((K12*M12),2-1-INT(LOG10(ABS(K12*M12)))),"TBD"))</f>
        <v>TBD</v>
      </c>
      <c r="O12" s="13"/>
      <c r="P12" s="13"/>
      <c r="Q12" s="139"/>
      <c r="R12" s="147" t="str">
        <f>IF(L12=0,"---",IF(Q12=0,"---",N12/(Q12/3)))</f>
        <v>---</v>
      </c>
      <c r="S12" s="139"/>
      <c r="T12" s="147" t="str">
        <f>IF(L12=0,"---",IF(S12=0,"---",N12/(S12/3)))</f>
        <v>---</v>
      </c>
      <c r="U12" s="27"/>
    </row>
    <row r="13" spans="1:21" x14ac:dyDescent="0.2">
      <c r="A13" s="16">
        <v>25</v>
      </c>
      <c r="B13" s="17" t="s">
        <v>8</v>
      </c>
      <c r="C13" s="13"/>
      <c r="D13" s="13"/>
      <c r="E13" s="13"/>
      <c r="F13" s="13"/>
      <c r="G13" s="13"/>
      <c r="H13" s="13"/>
      <c r="I13" s="13"/>
      <c r="J13" s="13"/>
      <c r="K13" s="12">
        <f>SQRT(SUMSQ(C13:J13))</f>
        <v>0</v>
      </c>
      <c r="L13" s="205"/>
      <c r="M13" s="17" t="str">
        <f t="shared" si="0"/>
        <v>TBD</v>
      </c>
      <c r="N13" s="17" t="str">
        <f>IF(M13="TBD","TBD",IF(L13&lt;&gt;0,FIXED((K13*M13),2-1-INT(LOG10(ABS(K13*M13)))),"TBD"))</f>
        <v>TBD</v>
      </c>
      <c r="O13" s="13"/>
      <c r="P13" s="13"/>
      <c r="Q13" s="139"/>
      <c r="R13" s="147" t="str">
        <f>IF(L13=0,"---",IF(Q13=0,"---",N13/(Q13/3)))</f>
        <v>---</v>
      </c>
      <c r="S13" s="139"/>
      <c r="T13" s="147" t="str">
        <f>IF(L13=0,"---",IF(S13=0,"---",N13/(S13/3)))</f>
        <v>---</v>
      </c>
      <c r="U13" s="27"/>
    </row>
    <row r="14" spans="1:21" x14ac:dyDescent="0.2">
      <c r="A14" s="16">
        <v>20</v>
      </c>
      <c r="B14" s="17" t="s">
        <v>8</v>
      </c>
      <c r="C14" s="13"/>
      <c r="D14" s="13"/>
      <c r="E14" s="13"/>
      <c r="F14" s="13"/>
      <c r="G14" s="13"/>
      <c r="H14" s="13"/>
      <c r="I14" s="13"/>
      <c r="J14" s="13"/>
      <c r="K14" s="12">
        <f>SQRT(SUMSQ(C14:J14))</f>
        <v>0</v>
      </c>
      <c r="L14" s="205"/>
      <c r="M14" s="17" t="str">
        <f t="shared" si="0"/>
        <v>TBD</v>
      </c>
      <c r="N14" s="17" t="str">
        <f>IF(M14="TBD","TBD",IF(L14&lt;&gt;0,FIXED((K14*M14),2-1-INT(LOG10(ABS(K14*M14)))),"TBD"))</f>
        <v>TBD</v>
      </c>
      <c r="O14" s="13"/>
      <c r="P14" s="13"/>
      <c r="Q14" s="139"/>
      <c r="R14" s="147" t="str">
        <f>IF(L14=0,"---",IF(Q14=0,"---",N14/(Q14/3)))</f>
        <v>---</v>
      </c>
      <c r="S14" s="139"/>
      <c r="T14" s="147" t="str">
        <f>IF(L14=0,"---",IF(S14=0,"---",N14/(S14/3)))</f>
        <v>---</v>
      </c>
      <c r="U14" s="27"/>
    </row>
    <row r="15" spans="1:21" x14ac:dyDescent="0.2">
      <c r="A15" s="16">
        <v>10</v>
      </c>
      <c r="B15" s="17" t="s">
        <v>8</v>
      </c>
      <c r="C15" s="13"/>
      <c r="D15" s="13"/>
      <c r="E15" s="13"/>
      <c r="F15" s="13"/>
      <c r="G15" s="13"/>
      <c r="H15" s="13"/>
      <c r="I15" s="13"/>
      <c r="J15" s="13"/>
      <c r="K15" s="12">
        <f>SQRT(SUMSQ(C15:J15))</f>
        <v>0</v>
      </c>
      <c r="L15" s="205"/>
      <c r="M15" s="17" t="str">
        <f t="shared" si="0"/>
        <v>TBD</v>
      </c>
      <c r="N15" s="17" t="str">
        <f>IF(M15="TBD","TBD",IF(L15&lt;&gt;0,FIXED((K15*M15),2-1-INT(LOG10(ABS(K15*M15)))),"TBD"))</f>
        <v>TBD</v>
      </c>
      <c r="O15" s="13"/>
      <c r="P15" s="13"/>
      <c r="Q15" s="139"/>
      <c r="R15" s="147" t="str">
        <f>IF(L15=0,"---",IF(Q15=0,"---",N15/(Q15/3)))</f>
        <v>---</v>
      </c>
      <c r="S15" s="139"/>
      <c r="T15" s="147" t="str">
        <f>IF(L15=0,"---",IF(S15=0,"---",N15/(S15/3)))</f>
        <v>---</v>
      </c>
      <c r="U15" s="27"/>
    </row>
    <row r="16" spans="1:21" s="153" customFormat="1" x14ac:dyDescent="0.2">
      <c r="A16" s="214"/>
      <c r="B16" s="215"/>
      <c r="C16" s="152"/>
      <c r="D16" s="152"/>
      <c r="E16" s="152"/>
      <c r="F16" s="152"/>
      <c r="G16" s="152"/>
      <c r="H16" s="152"/>
      <c r="I16" s="152"/>
      <c r="J16" s="152"/>
      <c r="K16" s="152"/>
      <c r="L16" s="152"/>
      <c r="M16" s="215"/>
      <c r="N16" s="152"/>
      <c r="O16" s="152"/>
      <c r="P16" s="152"/>
      <c r="Q16" s="216"/>
      <c r="R16" s="148"/>
      <c r="S16" s="216"/>
      <c r="T16" s="216"/>
      <c r="U16" s="217"/>
    </row>
    <row r="17" spans="1:21" x14ac:dyDescent="0.2">
      <c r="A17" s="16">
        <v>5</v>
      </c>
      <c r="B17" s="17" t="s">
        <v>8</v>
      </c>
      <c r="C17" s="13"/>
      <c r="D17" s="13"/>
      <c r="E17" s="13"/>
      <c r="F17" s="13"/>
      <c r="G17" s="13"/>
      <c r="H17" s="13"/>
      <c r="I17" s="13"/>
      <c r="J17" s="13"/>
      <c r="K17" s="12">
        <f>SQRT(SUMSQ(C17:J17))</f>
        <v>0</v>
      </c>
      <c r="L17" s="205"/>
      <c r="M17" s="17" t="str">
        <f t="shared" si="0"/>
        <v>TBD</v>
      </c>
      <c r="N17" s="17" t="str">
        <f>IF(M17="TBD","TBD",IF(L17&lt;&gt;0,FIXED((K17*M17),2-1-INT(LOG10(ABS(K17*M17)))),"TBD"))</f>
        <v>TBD</v>
      </c>
      <c r="O17" s="13"/>
      <c r="P17" s="13"/>
      <c r="Q17" s="139"/>
      <c r="R17" s="147" t="str">
        <f>IF(L17=0,"---",IF(Q17=0,"---",N17/(Q17/3)))</f>
        <v>---</v>
      </c>
      <c r="S17" s="139"/>
      <c r="T17" s="147" t="str">
        <f>IF(L17=0,"---",IF(S17=0,"---",N17/(S17/3)))</f>
        <v>---</v>
      </c>
      <c r="U17" s="27"/>
    </row>
    <row r="18" spans="1:21" x14ac:dyDescent="0.2">
      <c r="A18" s="16">
        <v>3</v>
      </c>
      <c r="B18" s="17" t="s">
        <v>8</v>
      </c>
      <c r="C18" s="13"/>
      <c r="D18" s="13"/>
      <c r="E18" s="13"/>
      <c r="F18" s="13"/>
      <c r="G18" s="13"/>
      <c r="H18" s="13"/>
      <c r="I18" s="13"/>
      <c r="J18" s="13"/>
      <c r="K18" s="12">
        <f>SQRT(SUMSQ(C18:J18))</f>
        <v>0</v>
      </c>
      <c r="L18" s="205"/>
      <c r="M18" s="17" t="str">
        <f t="shared" si="0"/>
        <v>TBD</v>
      </c>
      <c r="N18" s="17" t="str">
        <f>IF(M18="TBD","TBD",IF(L18&lt;&gt;0,FIXED((K18*M18),2-1-INT(LOG10(ABS(K18*M18)))),"TBD"))</f>
        <v>TBD</v>
      </c>
      <c r="O18" s="13"/>
      <c r="P18" s="13"/>
      <c r="Q18" s="139"/>
      <c r="R18" s="147" t="str">
        <f>IF(L18=0,"---",IF(Q18=0,"---",N18/(Q18/3)))</f>
        <v>---</v>
      </c>
      <c r="S18" s="139"/>
      <c r="T18" s="147" t="str">
        <f>IF(L18=0,"---",IF(S18=0,"---",N18/(S18/3)))</f>
        <v>---</v>
      </c>
      <c r="U18" s="27"/>
    </row>
    <row r="19" spans="1:21" x14ac:dyDescent="0.2">
      <c r="A19" s="16">
        <v>2</v>
      </c>
      <c r="B19" s="17" t="s">
        <v>8</v>
      </c>
      <c r="C19" s="13"/>
      <c r="D19" s="13"/>
      <c r="E19" s="13"/>
      <c r="F19" s="13"/>
      <c r="G19" s="13"/>
      <c r="H19" s="13"/>
      <c r="I19" s="13"/>
      <c r="J19" s="13"/>
      <c r="K19" s="12">
        <f>SQRT(SUMSQ(C19:J19))</f>
        <v>0</v>
      </c>
      <c r="L19" s="205"/>
      <c r="M19" s="17" t="str">
        <f t="shared" si="0"/>
        <v>TBD</v>
      </c>
      <c r="N19" s="17" t="str">
        <f>IF(M19="TBD","TBD",IF(L19&lt;&gt;0,FIXED((K19*M19),2-1-INT(LOG10(ABS(K19*M19)))),"TBD"))</f>
        <v>TBD</v>
      </c>
      <c r="O19" s="13"/>
      <c r="P19" s="13"/>
      <c r="Q19" s="139"/>
      <c r="R19" s="147" t="str">
        <f>IF(L19=0,"---",IF(Q19=0,"---",N19/(Q19/3)))</f>
        <v>---</v>
      </c>
      <c r="S19" s="139"/>
      <c r="T19" s="147" t="str">
        <f>IF(L19=0,"---",IF(S19=0,"---",N19/(S19/3)))</f>
        <v>---</v>
      </c>
      <c r="U19" s="27"/>
    </row>
    <row r="20" spans="1:21" x14ac:dyDescent="0.2">
      <c r="A20" s="16">
        <v>1</v>
      </c>
      <c r="B20" s="17" t="s">
        <v>8</v>
      </c>
      <c r="C20" s="13"/>
      <c r="D20" s="13"/>
      <c r="E20" s="13"/>
      <c r="F20" s="13"/>
      <c r="G20" s="13"/>
      <c r="H20" s="13"/>
      <c r="I20" s="13"/>
      <c r="J20" s="13"/>
      <c r="K20" s="12">
        <f>SQRT(SUMSQ(C20:J20))</f>
        <v>0</v>
      </c>
      <c r="L20" s="205"/>
      <c r="M20" s="17" t="str">
        <f t="shared" si="0"/>
        <v>TBD</v>
      </c>
      <c r="N20" s="17" t="str">
        <f>IF(M20="TBD","TBD",IF(L20&lt;&gt;0,FIXED((K20*M20),2-1-INT(LOG10(ABS(K20*M20)))),"TBD"))</f>
        <v>TBD</v>
      </c>
      <c r="O20" s="13"/>
      <c r="P20" s="13"/>
      <c r="Q20" s="139"/>
      <c r="R20" s="147" t="str">
        <f>IF(L20=0,"---",IF(Q20=0,"---",N20/(Q20/3)))</f>
        <v>---</v>
      </c>
      <c r="S20" s="139"/>
      <c r="T20" s="147" t="str">
        <f>IF(L20=0,"---",IF(S20=0,"---",N20/(S20/3)))</f>
        <v>---</v>
      </c>
      <c r="U20" s="27"/>
    </row>
    <row r="21" spans="1:21" s="153" customFormat="1" x14ac:dyDescent="0.2">
      <c r="A21" s="214"/>
      <c r="B21" s="215"/>
      <c r="C21" s="152"/>
      <c r="D21" s="152"/>
      <c r="E21" s="152"/>
      <c r="F21" s="152"/>
      <c r="G21" s="152"/>
      <c r="H21" s="152"/>
      <c r="I21" s="152"/>
      <c r="J21" s="152"/>
      <c r="K21" s="152"/>
      <c r="L21" s="152"/>
      <c r="M21" s="215"/>
      <c r="N21" s="152"/>
      <c r="O21" s="152"/>
      <c r="P21" s="152"/>
      <c r="Q21" s="216"/>
      <c r="R21" s="148"/>
      <c r="S21" s="216"/>
      <c r="T21" s="147"/>
      <c r="U21" s="217"/>
    </row>
    <row r="22" spans="1:21" x14ac:dyDescent="0.2">
      <c r="A22" s="16">
        <v>0.5</v>
      </c>
      <c r="B22" s="17" t="s">
        <v>8</v>
      </c>
      <c r="C22" s="13"/>
      <c r="D22" s="13"/>
      <c r="E22" s="13"/>
      <c r="F22" s="13"/>
      <c r="G22" s="13"/>
      <c r="H22" s="13"/>
      <c r="I22" s="13"/>
      <c r="J22" s="13"/>
      <c r="K22" s="12">
        <f t="shared" ref="K22:K33" si="1">SQRT(SUMSQ(C22:J22))</f>
        <v>0</v>
      </c>
      <c r="L22" s="205"/>
      <c r="M22" s="17" t="str">
        <f t="shared" si="0"/>
        <v>TBD</v>
      </c>
      <c r="N22" s="17" t="str">
        <f t="shared" ref="N22:N33" si="2">IF(M22="TBD","TBD",IF(L22&lt;&gt;0,FIXED((K22*M22),2-1-INT(LOG10(ABS(K22*M22)))),"TBD"))</f>
        <v>TBD</v>
      </c>
      <c r="O22" s="13"/>
      <c r="P22" s="13"/>
      <c r="Q22" s="139"/>
      <c r="R22" s="147" t="str">
        <f t="shared" ref="R22:R33" si="3">IF(L22=0,"---",IF(Q22=0,"---",N22/(Q22/3)))</f>
        <v>---</v>
      </c>
      <c r="S22" s="139"/>
      <c r="T22" s="147" t="str">
        <f t="shared" ref="T22:T33" si="4">IF(L22=0,"---",IF(S22=0,"---",N22/(S22/3)))</f>
        <v>---</v>
      </c>
      <c r="U22" s="27"/>
    </row>
    <row r="23" spans="1:21" x14ac:dyDescent="0.2">
      <c r="A23" s="16">
        <v>0.3</v>
      </c>
      <c r="B23" s="17" t="s">
        <v>8</v>
      </c>
      <c r="C23" s="13"/>
      <c r="D23" s="13"/>
      <c r="E23" s="13"/>
      <c r="F23" s="13"/>
      <c r="G23" s="13"/>
      <c r="H23" s="13"/>
      <c r="I23" s="13"/>
      <c r="J23" s="13"/>
      <c r="K23" s="12">
        <f t="shared" si="1"/>
        <v>0</v>
      </c>
      <c r="L23" s="205"/>
      <c r="M23" s="17" t="str">
        <f t="shared" si="0"/>
        <v>TBD</v>
      </c>
      <c r="N23" s="17" t="str">
        <f t="shared" si="2"/>
        <v>TBD</v>
      </c>
      <c r="O23" s="13"/>
      <c r="P23" s="13"/>
      <c r="Q23" s="139"/>
      <c r="R23" s="147" t="str">
        <f t="shared" si="3"/>
        <v>---</v>
      </c>
      <c r="S23" s="139"/>
      <c r="T23" s="147" t="str">
        <f t="shared" si="4"/>
        <v>---</v>
      </c>
      <c r="U23" s="27"/>
    </row>
    <row r="24" spans="1:21" x14ac:dyDescent="0.2">
      <c r="A24" s="16">
        <v>0.2</v>
      </c>
      <c r="B24" s="17" t="s">
        <v>8</v>
      </c>
      <c r="C24" s="13"/>
      <c r="D24" s="13"/>
      <c r="E24" s="13"/>
      <c r="F24" s="13"/>
      <c r="G24" s="13"/>
      <c r="H24" s="13"/>
      <c r="I24" s="13"/>
      <c r="J24" s="13"/>
      <c r="K24" s="12">
        <f t="shared" si="1"/>
        <v>0</v>
      </c>
      <c r="L24" s="205"/>
      <c r="M24" s="17" t="str">
        <f t="shared" si="0"/>
        <v>TBD</v>
      </c>
      <c r="N24" s="17" t="str">
        <f t="shared" si="2"/>
        <v>TBD</v>
      </c>
      <c r="O24" s="13"/>
      <c r="P24" s="13"/>
      <c r="Q24" s="139"/>
      <c r="R24" s="147" t="str">
        <f t="shared" si="3"/>
        <v>---</v>
      </c>
      <c r="S24" s="139"/>
      <c r="T24" s="147" t="str">
        <f t="shared" si="4"/>
        <v>---</v>
      </c>
      <c r="U24" s="27"/>
    </row>
    <row r="25" spans="1:21" x14ac:dyDescent="0.2">
      <c r="A25" s="16">
        <v>0.1</v>
      </c>
      <c r="B25" s="17" t="s">
        <v>8</v>
      </c>
      <c r="C25" s="13"/>
      <c r="D25" s="13"/>
      <c r="E25" s="13"/>
      <c r="F25" s="13"/>
      <c r="G25" s="13"/>
      <c r="H25" s="13"/>
      <c r="I25" s="13"/>
      <c r="J25" s="13"/>
      <c r="K25" s="12">
        <f t="shared" si="1"/>
        <v>0</v>
      </c>
      <c r="L25" s="205"/>
      <c r="M25" s="17" t="str">
        <f t="shared" si="0"/>
        <v>TBD</v>
      </c>
      <c r="N25" s="17" t="str">
        <f t="shared" si="2"/>
        <v>TBD</v>
      </c>
      <c r="O25" s="13"/>
      <c r="P25" s="13"/>
      <c r="Q25" s="139"/>
      <c r="R25" s="147" t="str">
        <f t="shared" si="3"/>
        <v>---</v>
      </c>
      <c r="S25" s="139"/>
      <c r="T25" s="147" t="str">
        <f t="shared" si="4"/>
        <v>---</v>
      </c>
      <c r="U25" s="27"/>
    </row>
    <row r="26" spans="1:21" x14ac:dyDescent="0.2">
      <c r="A26" s="16">
        <v>0.05</v>
      </c>
      <c r="B26" s="17" t="s">
        <v>8</v>
      </c>
      <c r="C26" s="13"/>
      <c r="D26" s="13"/>
      <c r="E26" s="13"/>
      <c r="F26" s="13"/>
      <c r="G26" s="13"/>
      <c r="H26" s="13"/>
      <c r="I26" s="13"/>
      <c r="J26" s="13"/>
      <c r="K26" s="12">
        <f t="shared" si="1"/>
        <v>0</v>
      </c>
      <c r="L26" s="205"/>
      <c r="M26" s="17" t="str">
        <f t="shared" si="0"/>
        <v>TBD</v>
      </c>
      <c r="N26" s="17" t="str">
        <f t="shared" si="2"/>
        <v>TBD</v>
      </c>
      <c r="O26" s="13"/>
      <c r="P26" s="13"/>
      <c r="Q26" s="139"/>
      <c r="R26" s="147" t="str">
        <f t="shared" si="3"/>
        <v>---</v>
      </c>
      <c r="S26" s="139"/>
      <c r="T26" s="147" t="str">
        <f t="shared" si="4"/>
        <v>---</v>
      </c>
      <c r="U26" s="27"/>
    </row>
    <row r="27" spans="1:21" x14ac:dyDescent="0.2">
      <c r="A27" s="16">
        <v>0.03</v>
      </c>
      <c r="B27" s="17" t="s">
        <v>8</v>
      </c>
      <c r="C27" s="13"/>
      <c r="D27" s="13"/>
      <c r="E27" s="13"/>
      <c r="F27" s="13"/>
      <c r="G27" s="13"/>
      <c r="H27" s="13"/>
      <c r="I27" s="13"/>
      <c r="J27" s="13"/>
      <c r="K27" s="12">
        <f t="shared" si="1"/>
        <v>0</v>
      </c>
      <c r="L27" s="205"/>
      <c r="M27" s="17" t="str">
        <f t="shared" si="0"/>
        <v>TBD</v>
      </c>
      <c r="N27" s="17" t="str">
        <f t="shared" si="2"/>
        <v>TBD</v>
      </c>
      <c r="O27" s="13"/>
      <c r="P27" s="13"/>
      <c r="Q27" s="139"/>
      <c r="R27" s="147" t="str">
        <f t="shared" si="3"/>
        <v>---</v>
      </c>
      <c r="S27" s="139"/>
      <c r="T27" s="147" t="str">
        <f t="shared" si="4"/>
        <v>---</v>
      </c>
      <c r="U27" s="27"/>
    </row>
    <row r="28" spans="1:21" x14ac:dyDescent="0.2">
      <c r="A28" s="16">
        <v>0.02</v>
      </c>
      <c r="B28" s="17" t="s">
        <v>8</v>
      </c>
      <c r="C28" s="13"/>
      <c r="D28" s="13"/>
      <c r="E28" s="13"/>
      <c r="F28" s="13"/>
      <c r="G28" s="13"/>
      <c r="H28" s="13"/>
      <c r="I28" s="13"/>
      <c r="J28" s="13"/>
      <c r="K28" s="12">
        <f t="shared" si="1"/>
        <v>0</v>
      </c>
      <c r="L28" s="205"/>
      <c r="M28" s="17" t="str">
        <f t="shared" si="0"/>
        <v>TBD</v>
      </c>
      <c r="N28" s="17" t="str">
        <f t="shared" si="2"/>
        <v>TBD</v>
      </c>
      <c r="O28" s="13"/>
      <c r="P28" s="13"/>
      <c r="Q28" s="139"/>
      <c r="R28" s="147" t="str">
        <f t="shared" si="3"/>
        <v>---</v>
      </c>
      <c r="S28" s="139"/>
      <c r="T28" s="147" t="str">
        <f t="shared" si="4"/>
        <v>---</v>
      </c>
      <c r="U28" s="27"/>
    </row>
    <row r="29" spans="1:21" x14ac:dyDescent="0.2">
      <c r="A29" s="16">
        <v>0.01</v>
      </c>
      <c r="B29" s="17" t="s">
        <v>8</v>
      </c>
      <c r="C29" s="13"/>
      <c r="D29" s="13"/>
      <c r="E29" s="13"/>
      <c r="F29" s="13"/>
      <c r="G29" s="13"/>
      <c r="H29" s="13"/>
      <c r="I29" s="13"/>
      <c r="J29" s="13"/>
      <c r="K29" s="12">
        <f t="shared" si="1"/>
        <v>0</v>
      </c>
      <c r="L29" s="205"/>
      <c r="M29" s="17" t="str">
        <f t="shared" si="0"/>
        <v>TBD</v>
      </c>
      <c r="N29" s="17" t="str">
        <f t="shared" si="2"/>
        <v>TBD</v>
      </c>
      <c r="O29" s="13"/>
      <c r="P29" s="13"/>
      <c r="Q29" s="139"/>
      <c r="R29" s="147" t="str">
        <f t="shared" si="3"/>
        <v>---</v>
      </c>
      <c r="S29" s="139"/>
      <c r="T29" s="147" t="str">
        <f t="shared" si="4"/>
        <v>---</v>
      </c>
      <c r="U29" s="27"/>
    </row>
    <row r="30" spans="1:21" x14ac:dyDescent="0.2">
      <c r="A30" s="16">
        <v>5.0000000000000001E-3</v>
      </c>
      <c r="B30" s="17" t="s">
        <v>8</v>
      </c>
      <c r="C30" s="13"/>
      <c r="D30" s="13"/>
      <c r="E30" s="13"/>
      <c r="F30" s="13"/>
      <c r="G30" s="13"/>
      <c r="H30" s="13"/>
      <c r="I30" s="13"/>
      <c r="J30" s="13"/>
      <c r="K30" s="12">
        <f t="shared" si="1"/>
        <v>0</v>
      </c>
      <c r="L30" s="205"/>
      <c r="M30" s="17" t="str">
        <f t="shared" si="0"/>
        <v>TBD</v>
      </c>
      <c r="N30" s="17" t="str">
        <f t="shared" si="2"/>
        <v>TBD</v>
      </c>
      <c r="O30" s="13"/>
      <c r="P30" s="13"/>
      <c r="Q30" s="139"/>
      <c r="R30" s="147" t="str">
        <f t="shared" si="3"/>
        <v>---</v>
      </c>
      <c r="S30" s="139"/>
      <c r="T30" s="147" t="str">
        <f t="shared" si="4"/>
        <v>---</v>
      </c>
      <c r="U30" s="27"/>
    </row>
    <row r="31" spans="1:21" x14ac:dyDescent="0.2">
      <c r="A31" s="16">
        <v>3.0000000000000001E-3</v>
      </c>
      <c r="B31" s="17" t="s">
        <v>8</v>
      </c>
      <c r="C31" s="13"/>
      <c r="D31" s="13"/>
      <c r="E31" s="13"/>
      <c r="F31" s="13"/>
      <c r="G31" s="13"/>
      <c r="H31" s="13"/>
      <c r="I31" s="13"/>
      <c r="J31" s="13"/>
      <c r="K31" s="12">
        <f t="shared" si="1"/>
        <v>0</v>
      </c>
      <c r="L31" s="205"/>
      <c r="M31" s="17" t="str">
        <f t="shared" si="0"/>
        <v>TBD</v>
      </c>
      <c r="N31" s="17" t="str">
        <f t="shared" si="2"/>
        <v>TBD</v>
      </c>
      <c r="O31" s="13"/>
      <c r="P31" s="13"/>
      <c r="Q31" s="139"/>
      <c r="R31" s="147" t="str">
        <f t="shared" si="3"/>
        <v>---</v>
      </c>
      <c r="S31" s="139"/>
      <c r="T31" s="147" t="str">
        <f t="shared" si="4"/>
        <v>---</v>
      </c>
      <c r="U31" s="27"/>
    </row>
    <row r="32" spans="1:21" x14ac:dyDescent="0.2">
      <c r="A32" s="16">
        <v>2E-3</v>
      </c>
      <c r="B32" s="17" t="s">
        <v>8</v>
      </c>
      <c r="C32" s="13"/>
      <c r="D32" s="13"/>
      <c r="E32" s="13"/>
      <c r="F32" s="13"/>
      <c r="G32" s="13"/>
      <c r="H32" s="13"/>
      <c r="I32" s="13"/>
      <c r="J32" s="13"/>
      <c r="K32" s="12">
        <f t="shared" si="1"/>
        <v>0</v>
      </c>
      <c r="L32" s="205"/>
      <c r="M32" s="17" t="str">
        <f t="shared" si="0"/>
        <v>TBD</v>
      </c>
      <c r="N32" s="17" t="str">
        <f t="shared" si="2"/>
        <v>TBD</v>
      </c>
      <c r="O32" s="13"/>
      <c r="P32" s="13"/>
      <c r="Q32" s="139"/>
      <c r="R32" s="147" t="str">
        <f t="shared" si="3"/>
        <v>---</v>
      </c>
      <c r="S32" s="139"/>
      <c r="T32" s="147" t="str">
        <f t="shared" si="4"/>
        <v>---</v>
      </c>
      <c r="U32" s="27"/>
    </row>
    <row r="33" spans="1:21" x14ac:dyDescent="0.2">
      <c r="A33" s="16">
        <v>1E-3</v>
      </c>
      <c r="B33" s="17" t="s">
        <v>8</v>
      </c>
      <c r="C33" s="13"/>
      <c r="D33" s="13"/>
      <c r="E33" s="13"/>
      <c r="F33" s="13"/>
      <c r="G33" s="13"/>
      <c r="H33" s="13"/>
      <c r="I33" s="13"/>
      <c r="J33" s="13"/>
      <c r="K33" s="12">
        <f t="shared" si="1"/>
        <v>0</v>
      </c>
      <c r="L33" s="205"/>
      <c r="M33" s="17" t="str">
        <f t="shared" si="0"/>
        <v>TBD</v>
      </c>
      <c r="N33" s="17" t="str">
        <f t="shared" si="2"/>
        <v>TBD</v>
      </c>
      <c r="O33" s="13"/>
      <c r="P33" s="13"/>
      <c r="Q33" s="139"/>
      <c r="R33" s="147" t="str">
        <f t="shared" si="3"/>
        <v>---</v>
      </c>
      <c r="S33" s="139"/>
      <c r="T33" s="147" t="str">
        <f t="shared" si="4"/>
        <v>---</v>
      </c>
      <c r="U33" s="27"/>
    </row>
    <row r="34" spans="1:21" s="153" customFormat="1" x14ac:dyDescent="0.2">
      <c r="A34" s="214"/>
      <c r="B34" s="215"/>
      <c r="C34" s="152"/>
      <c r="D34" s="152"/>
      <c r="E34" s="152"/>
      <c r="F34" s="152"/>
      <c r="G34" s="152"/>
      <c r="H34" s="152"/>
      <c r="I34" s="152"/>
      <c r="J34" s="152"/>
      <c r="K34" s="152"/>
      <c r="L34" s="152"/>
      <c r="M34" s="215"/>
      <c r="N34" s="152"/>
      <c r="O34" s="152"/>
      <c r="P34" s="152"/>
      <c r="Q34" s="216"/>
      <c r="R34" s="148"/>
      <c r="S34" s="216"/>
      <c r="T34" s="147"/>
      <c r="U34" s="217"/>
    </row>
    <row r="35" spans="1:21" x14ac:dyDescent="0.2">
      <c r="A35" s="16">
        <v>500</v>
      </c>
      <c r="B35" s="17" t="s">
        <v>7</v>
      </c>
      <c r="C35" s="13"/>
      <c r="D35" s="13"/>
      <c r="E35" s="13"/>
      <c r="F35" s="13"/>
      <c r="G35" s="13"/>
      <c r="H35" s="13"/>
      <c r="I35" s="13"/>
      <c r="J35" s="13"/>
      <c r="K35" s="12">
        <f t="shared" ref="K35:K46" si="5">SQRT(SUMSQ(C35:J35))</f>
        <v>0</v>
      </c>
      <c r="L35" s="205"/>
      <c r="M35" s="17" t="str">
        <f t="shared" si="0"/>
        <v>TBD</v>
      </c>
      <c r="N35" s="17" t="str">
        <f t="shared" ref="N35:N46" si="6">IF(M35="TBD","TBD",IF(L35&lt;&gt;0,FIXED((K35*M35),2-1-INT(LOG10(ABS(K35*M35)))),"TBD"))</f>
        <v>TBD</v>
      </c>
      <c r="O35" s="13"/>
      <c r="P35" s="13"/>
      <c r="Q35" s="139"/>
      <c r="R35" s="147" t="str">
        <f t="shared" ref="R35:R46" si="7">IF(L35=0,"---",IF(Q35=0,"---",N35/(Q35/3)))</f>
        <v>---</v>
      </c>
      <c r="S35" s="139"/>
      <c r="T35" s="147" t="str">
        <f t="shared" ref="T35:T46" si="8">IF(L35=0,"---",IF(S35=0,"---",N35/(S35/3)))</f>
        <v>---</v>
      </c>
      <c r="U35" s="27"/>
    </row>
    <row r="36" spans="1:21" x14ac:dyDescent="0.2">
      <c r="A36" s="16">
        <v>300</v>
      </c>
      <c r="B36" s="17" t="s">
        <v>7</v>
      </c>
      <c r="C36" s="13"/>
      <c r="D36" s="13"/>
      <c r="E36" s="13"/>
      <c r="F36" s="13"/>
      <c r="G36" s="13"/>
      <c r="H36" s="13"/>
      <c r="I36" s="13"/>
      <c r="J36" s="13"/>
      <c r="K36" s="12">
        <f t="shared" si="5"/>
        <v>0</v>
      </c>
      <c r="L36" s="205"/>
      <c r="M36" s="17" t="str">
        <f t="shared" si="0"/>
        <v>TBD</v>
      </c>
      <c r="N36" s="17" t="str">
        <f t="shared" si="6"/>
        <v>TBD</v>
      </c>
      <c r="O36" s="13"/>
      <c r="P36" s="13"/>
      <c r="Q36" s="139"/>
      <c r="R36" s="147" t="str">
        <f t="shared" si="7"/>
        <v>---</v>
      </c>
      <c r="S36" s="139"/>
      <c r="T36" s="147" t="str">
        <f t="shared" si="8"/>
        <v>---</v>
      </c>
      <c r="U36" s="27"/>
    </row>
    <row r="37" spans="1:21" x14ac:dyDescent="0.2">
      <c r="A37" s="16">
        <v>200</v>
      </c>
      <c r="B37" s="17" t="s">
        <v>7</v>
      </c>
      <c r="C37" s="13"/>
      <c r="D37" s="13"/>
      <c r="E37" s="13"/>
      <c r="F37" s="13"/>
      <c r="G37" s="13"/>
      <c r="H37" s="13"/>
      <c r="I37" s="13"/>
      <c r="J37" s="13"/>
      <c r="K37" s="12">
        <f t="shared" si="5"/>
        <v>0</v>
      </c>
      <c r="L37" s="205"/>
      <c r="M37" s="17" t="str">
        <f t="shared" si="0"/>
        <v>TBD</v>
      </c>
      <c r="N37" s="17" t="str">
        <f t="shared" si="6"/>
        <v>TBD</v>
      </c>
      <c r="O37" s="13"/>
      <c r="P37" s="13"/>
      <c r="Q37" s="139"/>
      <c r="R37" s="147" t="str">
        <f t="shared" si="7"/>
        <v>---</v>
      </c>
      <c r="S37" s="139"/>
      <c r="T37" s="147" t="str">
        <f t="shared" si="8"/>
        <v>---</v>
      </c>
      <c r="U37" s="27"/>
    </row>
    <row r="38" spans="1:21" x14ac:dyDescent="0.2">
      <c r="A38" s="16">
        <v>100</v>
      </c>
      <c r="B38" s="17" t="s">
        <v>7</v>
      </c>
      <c r="C38" s="13"/>
      <c r="D38" s="13"/>
      <c r="E38" s="13"/>
      <c r="F38" s="13"/>
      <c r="G38" s="13"/>
      <c r="H38" s="13"/>
      <c r="I38" s="13"/>
      <c r="J38" s="13"/>
      <c r="K38" s="12">
        <f t="shared" si="5"/>
        <v>0</v>
      </c>
      <c r="L38" s="205"/>
      <c r="M38" s="17" t="str">
        <f t="shared" si="0"/>
        <v>TBD</v>
      </c>
      <c r="N38" s="17" t="str">
        <f t="shared" si="6"/>
        <v>TBD</v>
      </c>
      <c r="O38" s="13"/>
      <c r="P38" s="13"/>
      <c r="Q38" s="139"/>
      <c r="R38" s="147" t="str">
        <f t="shared" si="7"/>
        <v>---</v>
      </c>
      <c r="S38" s="139"/>
      <c r="T38" s="147" t="str">
        <f t="shared" si="8"/>
        <v>---</v>
      </c>
      <c r="U38" s="27"/>
    </row>
    <row r="39" spans="1:21" x14ac:dyDescent="0.2">
      <c r="A39" s="16">
        <v>50</v>
      </c>
      <c r="B39" s="17" t="s">
        <v>7</v>
      </c>
      <c r="C39" s="13"/>
      <c r="D39" s="13"/>
      <c r="E39" s="13"/>
      <c r="F39" s="13"/>
      <c r="G39" s="13"/>
      <c r="H39" s="13"/>
      <c r="I39" s="13"/>
      <c r="J39" s="13"/>
      <c r="K39" s="12">
        <f t="shared" si="5"/>
        <v>0</v>
      </c>
      <c r="L39" s="205"/>
      <c r="M39" s="17" t="str">
        <f t="shared" si="0"/>
        <v>TBD</v>
      </c>
      <c r="N39" s="17" t="str">
        <f t="shared" si="6"/>
        <v>TBD</v>
      </c>
      <c r="O39" s="13"/>
      <c r="P39" s="13"/>
      <c r="Q39" s="139"/>
      <c r="R39" s="147" t="str">
        <f t="shared" si="7"/>
        <v>---</v>
      </c>
      <c r="S39" s="139"/>
      <c r="T39" s="147" t="str">
        <f t="shared" si="8"/>
        <v>---</v>
      </c>
      <c r="U39" s="27"/>
    </row>
    <row r="40" spans="1:21" x14ac:dyDescent="0.2">
      <c r="A40" s="16">
        <v>30</v>
      </c>
      <c r="B40" s="17" t="s">
        <v>7</v>
      </c>
      <c r="C40" s="13"/>
      <c r="D40" s="13"/>
      <c r="E40" s="13"/>
      <c r="F40" s="13"/>
      <c r="G40" s="13"/>
      <c r="H40" s="13"/>
      <c r="I40" s="13"/>
      <c r="J40" s="13"/>
      <c r="K40" s="12">
        <f t="shared" si="5"/>
        <v>0</v>
      </c>
      <c r="L40" s="205"/>
      <c r="M40" s="17" t="str">
        <f t="shared" si="0"/>
        <v>TBD</v>
      </c>
      <c r="N40" s="17" t="str">
        <f t="shared" si="6"/>
        <v>TBD</v>
      </c>
      <c r="O40" s="13"/>
      <c r="P40" s="13"/>
      <c r="Q40" s="139"/>
      <c r="R40" s="147" t="str">
        <f t="shared" si="7"/>
        <v>---</v>
      </c>
      <c r="S40" s="139"/>
      <c r="T40" s="147" t="str">
        <f t="shared" si="8"/>
        <v>---</v>
      </c>
      <c r="U40" s="27"/>
    </row>
    <row r="41" spans="1:21" x14ac:dyDescent="0.2">
      <c r="A41" s="16">
        <v>20</v>
      </c>
      <c r="B41" s="17" t="s">
        <v>7</v>
      </c>
      <c r="C41" s="13"/>
      <c r="D41" s="13"/>
      <c r="E41" s="13"/>
      <c r="F41" s="13"/>
      <c r="G41" s="13"/>
      <c r="H41" s="13"/>
      <c r="I41" s="13"/>
      <c r="J41" s="13"/>
      <c r="K41" s="12">
        <f t="shared" si="5"/>
        <v>0</v>
      </c>
      <c r="L41" s="205"/>
      <c r="M41" s="17" t="str">
        <f t="shared" si="0"/>
        <v>TBD</v>
      </c>
      <c r="N41" s="17" t="str">
        <f t="shared" si="6"/>
        <v>TBD</v>
      </c>
      <c r="O41" s="13"/>
      <c r="P41" s="13"/>
      <c r="Q41" s="139"/>
      <c r="R41" s="147" t="str">
        <f t="shared" si="7"/>
        <v>---</v>
      </c>
      <c r="S41" s="139"/>
      <c r="T41" s="147" t="str">
        <f t="shared" si="8"/>
        <v>---</v>
      </c>
      <c r="U41" s="27"/>
    </row>
    <row r="42" spans="1:21" x14ac:dyDescent="0.2">
      <c r="A42" s="16">
        <v>10</v>
      </c>
      <c r="B42" s="17" t="s">
        <v>7</v>
      </c>
      <c r="C42" s="13"/>
      <c r="D42" s="13"/>
      <c r="E42" s="13"/>
      <c r="F42" s="13"/>
      <c r="G42" s="13"/>
      <c r="H42" s="13"/>
      <c r="I42" s="13"/>
      <c r="J42" s="13"/>
      <c r="K42" s="12">
        <f t="shared" si="5"/>
        <v>0</v>
      </c>
      <c r="L42" s="205"/>
      <c r="M42" s="17" t="str">
        <f t="shared" si="0"/>
        <v>TBD</v>
      </c>
      <c r="N42" s="17" t="str">
        <f t="shared" si="6"/>
        <v>TBD</v>
      </c>
      <c r="O42" s="13"/>
      <c r="P42" s="13"/>
      <c r="Q42" s="139"/>
      <c r="R42" s="147" t="str">
        <f t="shared" si="7"/>
        <v>---</v>
      </c>
      <c r="S42" s="139"/>
      <c r="T42" s="147" t="str">
        <f t="shared" si="8"/>
        <v>---</v>
      </c>
      <c r="U42" s="27"/>
    </row>
    <row r="43" spans="1:21" x14ac:dyDescent="0.2">
      <c r="A43" s="16">
        <v>5</v>
      </c>
      <c r="B43" s="17" t="s">
        <v>7</v>
      </c>
      <c r="C43" s="13"/>
      <c r="D43" s="13"/>
      <c r="E43" s="13"/>
      <c r="F43" s="13"/>
      <c r="G43" s="13"/>
      <c r="H43" s="13"/>
      <c r="I43" s="13"/>
      <c r="J43" s="13"/>
      <c r="K43" s="12">
        <f t="shared" si="5"/>
        <v>0</v>
      </c>
      <c r="L43" s="205"/>
      <c r="M43" s="17" t="str">
        <f t="shared" si="0"/>
        <v>TBD</v>
      </c>
      <c r="N43" s="17" t="str">
        <f t="shared" si="6"/>
        <v>TBD</v>
      </c>
      <c r="O43" s="13"/>
      <c r="P43" s="13"/>
      <c r="Q43" s="139"/>
      <c r="R43" s="147" t="str">
        <f t="shared" si="7"/>
        <v>---</v>
      </c>
      <c r="S43" s="139"/>
      <c r="T43" s="147" t="str">
        <f t="shared" si="8"/>
        <v>---</v>
      </c>
      <c r="U43" s="27"/>
    </row>
    <row r="44" spans="1:21" x14ac:dyDescent="0.2">
      <c r="A44" s="16">
        <v>3</v>
      </c>
      <c r="B44" s="17" t="s">
        <v>7</v>
      </c>
      <c r="C44" s="13"/>
      <c r="D44" s="13"/>
      <c r="E44" s="13"/>
      <c r="F44" s="13"/>
      <c r="G44" s="13"/>
      <c r="H44" s="13"/>
      <c r="I44" s="13"/>
      <c r="J44" s="13"/>
      <c r="K44" s="12">
        <f t="shared" si="5"/>
        <v>0</v>
      </c>
      <c r="L44" s="205"/>
      <c r="M44" s="17" t="str">
        <f t="shared" si="0"/>
        <v>TBD</v>
      </c>
      <c r="N44" s="17" t="str">
        <f t="shared" si="6"/>
        <v>TBD</v>
      </c>
      <c r="O44" s="13"/>
      <c r="P44" s="13"/>
      <c r="Q44" s="139"/>
      <c r="R44" s="147" t="str">
        <f t="shared" si="7"/>
        <v>---</v>
      </c>
      <c r="S44" s="139"/>
      <c r="T44" s="147" t="str">
        <f t="shared" si="8"/>
        <v>---</v>
      </c>
      <c r="U44" s="27"/>
    </row>
    <row r="45" spans="1:21" x14ac:dyDescent="0.2">
      <c r="A45" s="16">
        <v>2</v>
      </c>
      <c r="B45" s="17" t="s">
        <v>7</v>
      </c>
      <c r="C45" s="13"/>
      <c r="D45" s="13"/>
      <c r="E45" s="13"/>
      <c r="F45" s="13"/>
      <c r="G45" s="13"/>
      <c r="H45" s="13"/>
      <c r="I45" s="13"/>
      <c r="J45" s="13"/>
      <c r="K45" s="12">
        <f t="shared" si="5"/>
        <v>0</v>
      </c>
      <c r="L45" s="205"/>
      <c r="M45" s="17" t="str">
        <f t="shared" si="0"/>
        <v>TBD</v>
      </c>
      <c r="N45" s="17" t="str">
        <f t="shared" si="6"/>
        <v>TBD</v>
      </c>
      <c r="O45" s="13"/>
      <c r="P45" s="13"/>
      <c r="Q45" s="139"/>
      <c r="R45" s="147" t="str">
        <f t="shared" si="7"/>
        <v>---</v>
      </c>
      <c r="S45" s="139"/>
      <c r="T45" s="147" t="str">
        <f t="shared" si="8"/>
        <v>---</v>
      </c>
      <c r="U45" s="27"/>
    </row>
    <row r="46" spans="1:21" x14ac:dyDescent="0.2">
      <c r="A46" s="16">
        <v>1</v>
      </c>
      <c r="B46" s="17" t="s">
        <v>7</v>
      </c>
      <c r="C46" s="13"/>
      <c r="D46" s="13"/>
      <c r="E46" s="13"/>
      <c r="F46" s="13"/>
      <c r="G46" s="13"/>
      <c r="H46" s="13"/>
      <c r="I46" s="13"/>
      <c r="J46" s="13"/>
      <c r="K46" s="12">
        <f t="shared" si="5"/>
        <v>0</v>
      </c>
      <c r="L46" s="205"/>
      <c r="M46" s="17" t="str">
        <f t="shared" si="0"/>
        <v>TBD</v>
      </c>
      <c r="N46" s="17" t="str">
        <f t="shared" si="6"/>
        <v>TBD</v>
      </c>
      <c r="O46" s="13"/>
      <c r="P46" s="13"/>
      <c r="Q46" s="139"/>
      <c r="R46" s="147" t="str">
        <f t="shared" si="7"/>
        <v>---</v>
      </c>
      <c r="S46" s="139"/>
      <c r="T46" s="147" t="str">
        <f t="shared" si="8"/>
        <v>---</v>
      </c>
      <c r="U46" s="27"/>
    </row>
    <row r="47" spans="1:21" s="153" customFormat="1" x14ac:dyDescent="0.2">
      <c r="A47" s="214"/>
      <c r="B47" s="215"/>
      <c r="C47" s="152"/>
      <c r="D47" s="152"/>
      <c r="E47" s="152"/>
      <c r="F47" s="152"/>
      <c r="G47" s="152"/>
      <c r="H47" s="152"/>
      <c r="I47" s="152"/>
      <c r="J47" s="152"/>
      <c r="K47" s="152"/>
      <c r="L47" s="152"/>
      <c r="M47" s="215"/>
      <c r="N47" s="152"/>
      <c r="O47" s="152"/>
      <c r="P47" s="152"/>
      <c r="Q47" s="216"/>
      <c r="R47" s="148"/>
      <c r="S47" s="216"/>
      <c r="T47" s="147"/>
      <c r="U47" s="217"/>
    </row>
    <row r="48" spans="1:21" x14ac:dyDescent="0.2">
      <c r="A48" s="16">
        <v>8</v>
      </c>
      <c r="B48" s="17" t="s">
        <v>12</v>
      </c>
      <c r="C48" s="13"/>
      <c r="D48" s="13"/>
      <c r="E48" s="13"/>
      <c r="F48" s="13"/>
      <c r="G48" s="13"/>
      <c r="H48" s="13"/>
      <c r="I48" s="13"/>
      <c r="J48" s="13"/>
      <c r="K48" s="12">
        <f t="shared" ref="K48:K57" si="9">SQRT(SUMSQ(C48:J48))</f>
        <v>0</v>
      </c>
      <c r="L48" s="205"/>
      <c r="M48" s="17" t="str">
        <f t="shared" si="0"/>
        <v>TBD</v>
      </c>
      <c r="N48" s="17" t="str">
        <f t="shared" ref="N48:N57" si="10">IF(M48="TBD","TBD",IF(L48&lt;&gt;0,FIXED((K48*M48),2-1-INT(LOG10(ABS(K48*M48)))),"TBD"))</f>
        <v>TBD</v>
      </c>
      <c r="O48" s="13"/>
      <c r="P48" s="13"/>
      <c r="Q48" s="139"/>
      <c r="R48" s="147" t="str">
        <f t="shared" ref="R48:R57" si="11">IF(L48=0,"---",IF(Q48=0,"---",N48/(Q48/3)))</f>
        <v>---</v>
      </c>
      <c r="S48" s="139"/>
      <c r="T48" s="147" t="str">
        <f t="shared" ref="T48:T57" si="12">IF(L48=0,"---",IF(S48=0,"---",N48/(S48/3)))</f>
        <v>---</v>
      </c>
      <c r="U48" s="27"/>
    </row>
    <row r="49" spans="1:21" x14ac:dyDescent="0.2">
      <c r="A49" s="16">
        <v>4</v>
      </c>
      <c r="B49" s="17" t="s">
        <v>12</v>
      </c>
      <c r="C49" s="13"/>
      <c r="D49" s="13"/>
      <c r="E49" s="13"/>
      <c r="F49" s="13"/>
      <c r="G49" s="13"/>
      <c r="H49" s="13"/>
      <c r="I49" s="13"/>
      <c r="J49" s="13"/>
      <c r="K49" s="12">
        <f t="shared" si="9"/>
        <v>0</v>
      </c>
      <c r="L49" s="205"/>
      <c r="M49" s="17" t="str">
        <f t="shared" si="0"/>
        <v>TBD</v>
      </c>
      <c r="N49" s="17" t="str">
        <f t="shared" si="10"/>
        <v>TBD</v>
      </c>
      <c r="O49" s="13"/>
      <c r="P49" s="13"/>
      <c r="Q49" s="139"/>
      <c r="R49" s="147" t="str">
        <f t="shared" si="11"/>
        <v>---</v>
      </c>
      <c r="S49" s="139"/>
      <c r="T49" s="147" t="str">
        <f t="shared" si="12"/>
        <v>---</v>
      </c>
      <c r="U49" s="27"/>
    </row>
    <row r="50" spans="1:21" x14ac:dyDescent="0.2">
      <c r="A50" s="16">
        <v>2</v>
      </c>
      <c r="B50" s="17" t="s">
        <v>12</v>
      </c>
      <c r="C50" s="13"/>
      <c r="D50" s="13"/>
      <c r="E50" s="13"/>
      <c r="F50" s="13"/>
      <c r="G50" s="13"/>
      <c r="H50" s="13"/>
      <c r="I50" s="13"/>
      <c r="J50" s="13"/>
      <c r="K50" s="12">
        <f t="shared" si="9"/>
        <v>0</v>
      </c>
      <c r="L50" s="205"/>
      <c r="M50" s="17" t="str">
        <f t="shared" si="0"/>
        <v>TBD</v>
      </c>
      <c r="N50" s="17" t="str">
        <f t="shared" si="10"/>
        <v>TBD</v>
      </c>
      <c r="O50" s="13"/>
      <c r="P50" s="13"/>
      <c r="Q50" s="139"/>
      <c r="R50" s="147" t="str">
        <f t="shared" si="11"/>
        <v>---</v>
      </c>
      <c r="S50" s="139"/>
      <c r="T50" s="147" t="str">
        <f t="shared" si="12"/>
        <v>---</v>
      </c>
      <c r="U50" s="27"/>
    </row>
    <row r="51" spans="1:21" x14ac:dyDescent="0.2">
      <c r="A51" s="16">
        <v>1</v>
      </c>
      <c r="B51" s="17" t="s">
        <v>12</v>
      </c>
      <c r="C51" s="13"/>
      <c r="D51" s="13"/>
      <c r="E51" s="13"/>
      <c r="F51" s="13"/>
      <c r="G51" s="13"/>
      <c r="H51" s="13"/>
      <c r="I51" s="13"/>
      <c r="J51" s="13"/>
      <c r="K51" s="12">
        <f t="shared" si="9"/>
        <v>0</v>
      </c>
      <c r="L51" s="205"/>
      <c r="M51" s="17" t="str">
        <f t="shared" si="0"/>
        <v>TBD</v>
      </c>
      <c r="N51" s="17" t="str">
        <f t="shared" si="10"/>
        <v>TBD</v>
      </c>
      <c r="O51" s="13"/>
      <c r="P51" s="13"/>
      <c r="Q51" s="139"/>
      <c r="R51" s="147" t="str">
        <f t="shared" si="11"/>
        <v>---</v>
      </c>
      <c r="S51" s="139"/>
      <c r="T51" s="147" t="str">
        <f t="shared" si="12"/>
        <v>---</v>
      </c>
      <c r="U51" s="27"/>
    </row>
    <row r="52" spans="1:21" x14ac:dyDescent="0.2">
      <c r="A52" s="28" t="s">
        <v>13</v>
      </c>
      <c r="B52" s="17" t="s">
        <v>12</v>
      </c>
      <c r="C52" s="13"/>
      <c r="D52" s="13"/>
      <c r="E52" s="13"/>
      <c r="F52" s="13"/>
      <c r="G52" s="13"/>
      <c r="H52" s="13"/>
      <c r="I52" s="13"/>
      <c r="J52" s="13"/>
      <c r="K52" s="12">
        <f t="shared" si="9"/>
        <v>0</v>
      </c>
      <c r="L52" s="205"/>
      <c r="M52" s="17" t="str">
        <f t="shared" si="0"/>
        <v>TBD</v>
      </c>
      <c r="N52" s="17" t="str">
        <f t="shared" si="10"/>
        <v>TBD</v>
      </c>
      <c r="O52" s="13"/>
      <c r="P52" s="13"/>
      <c r="Q52" s="139"/>
      <c r="R52" s="147" t="str">
        <f t="shared" si="11"/>
        <v>---</v>
      </c>
      <c r="S52" s="139"/>
      <c r="T52" s="147" t="str">
        <f t="shared" si="12"/>
        <v>---</v>
      </c>
      <c r="U52" s="27"/>
    </row>
    <row r="53" spans="1:21" x14ac:dyDescent="0.2">
      <c r="A53" s="29" t="s">
        <v>14</v>
      </c>
      <c r="B53" s="17" t="s">
        <v>12</v>
      </c>
      <c r="C53" s="13"/>
      <c r="D53" s="13"/>
      <c r="E53" s="13"/>
      <c r="F53" s="13"/>
      <c r="G53" s="13"/>
      <c r="H53" s="13"/>
      <c r="I53" s="13"/>
      <c r="J53" s="13"/>
      <c r="K53" s="12">
        <f t="shared" si="9"/>
        <v>0</v>
      </c>
      <c r="L53" s="205"/>
      <c r="M53" s="17" t="str">
        <f t="shared" si="0"/>
        <v>TBD</v>
      </c>
      <c r="N53" s="17" t="str">
        <f t="shared" si="10"/>
        <v>TBD</v>
      </c>
      <c r="O53" s="13"/>
      <c r="P53" s="13"/>
      <c r="Q53" s="139"/>
      <c r="R53" s="147" t="str">
        <f t="shared" si="11"/>
        <v>---</v>
      </c>
      <c r="S53" s="139"/>
      <c r="T53" s="147" t="str">
        <f t="shared" si="12"/>
        <v>---</v>
      </c>
      <c r="U53" s="27"/>
    </row>
    <row r="54" spans="1:21" x14ac:dyDescent="0.2">
      <c r="A54" s="29" t="s">
        <v>15</v>
      </c>
      <c r="B54" s="17" t="s">
        <v>12</v>
      </c>
      <c r="C54" s="13"/>
      <c r="D54" s="13"/>
      <c r="E54" s="13"/>
      <c r="F54" s="13"/>
      <c r="G54" s="13"/>
      <c r="H54" s="13"/>
      <c r="I54" s="13"/>
      <c r="J54" s="13"/>
      <c r="K54" s="12">
        <f t="shared" si="9"/>
        <v>0</v>
      </c>
      <c r="L54" s="205"/>
      <c r="M54" s="17" t="str">
        <f t="shared" si="0"/>
        <v>TBD</v>
      </c>
      <c r="N54" s="17" t="str">
        <f t="shared" si="10"/>
        <v>TBD</v>
      </c>
      <c r="O54" s="13"/>
      <c r="P54" s="13"/>
      <c r="Q54" s="139"/>
      <c r="R54" s="147" t="str">
        <f t="shared" si="11"/>
        <v>---</v>
      </c>
      <c r="S54" s="139"/>
      <c r="T54" s="147" t="str">
        <f t="shared" si="12"/>
        <v>---</v>
      </c>
      <c r="U54" s="27"/>
    </row>
    <row r="55" spans="1:21" x14ac:dyDescent="0.2">
      <c r="A55" s="29" t="s">
        <v>16</v>
      </c>
      <c r="B55" s="17" t="s">
        <v>12</v>
      </c>
      <c r="C55" s="13"/>
      <c r="D55" s="13"/>
      <c r="E55" s="13"/>
      <c r="F55" s="13"/>
      <c r="G55" s="13"/>
      <c r="H55" s="13"/>
      <c r="I55" s="13"/>
      <c r="J55" s="13"/>
      <c r="K55" s="12">
        <f t="shared" si="9"/>
        <v>0</v>
      </c>
      <c r="L55" s="205"/>
      <c r="M55" s="17" t="str">
        <f t="shared" si="0"/>
        <v>TBD</v>
      </c>
      <c r="N55" s="17" t="str">
        <f t="shared" si="10"/>
        <v>TBD</v>
      </c>
      <c r="O55" s="13"/>
      <c r="P55" s="13"/>
      <c r="Q55" s="139"/>
      <c r="R55" s="147" t="str">
        <f t="shared" si="11"/>
        <v>---</v>
      </c>
      <c r="S55" s="139"/>
      <c r="T55" s="147" t="str">
        <f t="shared" si="12"/>
        <v>---</v>
      </c>
      <c r="U55" s="27"/>
    </row>
    <row r="56" spans="1:21" x14ac:dyDescent="0.2">
      <c r="A56" s="29" t="s">
        <v>17</v>
      </c>
      <c r="B56" s="17" t="s">
        <v>12</v>
      </c>
      <c r="C56" s="13"/>
      <c r="D56" s="13"/>
      <c r="E56" s="13"/>
      <c r="F56" s="13"/>
      <c r="G56" s="13"/>
      <c r="H56" s="13"/>
      <c r="I56" s="13"/>
      <c r="J56" s="13"/>
      <c r="K56" s="12">
        <f t="shared" si="9"/>
        <v>0</v>
      </c>
      <c r="L56" s="205"/>
      <c r="M56" s="17" t="str">
        <f t="shared" si="0"/>
        <v>TBD</v>
      </c>
      <c r="N56" s="17" t="str">
        <f t="shared" si="10"/>
        <v>TBD</v>
      </c>
      <c r="O56" s="13"/>
      <c r="P56" s="13"/>
      <c r="Q56" s="139"/>
      <c r="R56" s="147" t="str">
        <f t="shared" si="11"/>
        <v>---</v>
      </c>
      <c r="S56" s="139"/>
      <c r="T56" s="147" t="str">
        <f t="shared" si="12"/>
        <v>---</v>
      </c>
      <c r="U56" s="27"/>
    </row>
    <row r="57" spans="1:21" ht="12.75" thickBot="1" x14ac:dyDescent="0.25">
      <c r="A57" s="30" t="s">
        <v>18</v>
      </c>
      <c r="B57" s="31" t="s">
        <v>12</v>
      </c>
      <c r="C57" s="32"/>
      <c r="D57" s="32"/>
      <c r="E57" s="32"/>
      <c r="F57" s="32"/>
      <c r="G57" s="32"/>
      <c r="H57" s="32"/>
      <c r="I57" s="32"/>
      <c r="J57" s="32"/>
      <c r="K57" s="33">
        <f t="shared" si="9"/>
        <v>0</v>
      </c>
      <c r="L57" s="206"/>
      <c r="M57" s="31" t="str">
        <f t="shared" si="0"/>
        <v>TBD</v>
      </c>
      <c r="N57" s="31" t="str">
        <f t="shared" si="10"/>
        <v>TBD</v>
      </c>
      <c r="O57" s="32"/>
      <c r="P57" s="32"/>
      <c r="Q57" s="140"/>
      <c r="R57" s="149" t="str">
        <f t="shared" si="11"/>
        <v>---</v>
      </c>
      <c r="S57" s="140"/>
      <c r="T57" s="154" t="str">
        <f t="shared" si="12"/>
        <v>---</v>
      </c>
      <c r="U57" s="34"/>
    </row>
    <row r="58" spans="1:21" ht="12.75" thickTop="1" x14ac:dyDescent="0.2"/>
  </sheetData>
  <mergeCells count="1">
    <mergeCell ref="F2:H2"/>
  </mergeCells>
  <conditionalFormatting sqref="R16 R21 R34 R47 R6:R10 T6:T9">
    <cfRule type="cellIs" dxfId="122" priority="18" stopIfTrue="1" operator="greaterThan">
      <formula>1</formula>
    </cfRule>
  </conditionalFormatting>
  <conditionalFormatting sqref="T10 T16 T21 T34 T47">
    <cfRule type="cellIs" dxfId="121" priority="17" stopIfTrue="1" operator="greaterThan">
      <formula>1</formula>
    </cfRule>
  </conditionalFormatting>
  <conditionalFormatting sqref="R11:R15">
    <cfRule type="cellIs" dxfId="120" priority="10" stopIfTrue="1" operator="greaterThan">
      <formula>1</formula>
    </cfRule>
  </conditionalFormatting>
  <conditionalFormatting sqref="T11:T15">
    <cfRule type="cellIs" dxfId="119" priority="9" stopIfTrue="1" operator="greaterThan">
      <formula>1</formula>
    </cfRule>
  </conditionalFormatting>
  <conditionalFormatting sqref="R17:R20">
    <cfRule type="cellIs" dxfId="118" priority="8" stopIfTrue="1" operator="greaterThan">
      <formula>1</formula>
    </cfRule>
  </conditionalFormatting>
  <conditionalFormatting sqref="T17:T20">
    <cfRule type="cellIs" dxfId="117" priority="7" stopIfTrue="1" operator="greaterThan">
      <formula>1</formula>
    </cfRule>
  </conditionalFormatting>
  <conditionalFormatting sqref="R22:R33">
    <cfRule type="cellIs" dxfId="116" priority="6" stopIfTrue="1" operator="greaterThan">
      <formula>1</formula>
    </cfRule>
  </conditionalFormatting>
  <conditionalFormatting sqref="T22:T33">
    <cfRule type="cellIs" dxfId="115" priority="5" stopIfTrue="1" operator="greaterThan">
      <formula>1</formula>
    </cfRule>
  </conditionalFormatting>
  <conditionalFormatting sqref="R35:R46">
    <cfRule type="cellIs" dxfId="114" priority="4" stopIfTrue="1" operator="greaterThan">
      <formula>1</formula>
    </cfRule>
  </conditionalFormatting>
  <conditionalFormatting sqref="T35:T46">
    <cfRule type="cellIs" dxfId="113" priority="3" stopIfTrue="1" operator="greaterThan">
      <formula>1</formula>
    </cfRule>
  </conditionalFormatting>
  <conditionalFormatting sqref="R48:R57">
    <cfRule type="cellIs" dxfId="112" priority="2" stopIfTrue="1" operator="greaterThan">
      <formula>1</formula>
    </cfRule>
  </conditionalFormatting>
  <conditionalFormatting sqref="T48:T57">
    <cfRule type="cellIs" dxfId="111" priority="1" stopIfTrue="1" operator="greaterThan">
      <formula>1</formula>
    </cfRule>
  </conditionalFormatting>
  <hyperlinks>
    <hyperlink ref="K1" location="'Laboratory Scope'!A1" display="Back to Lab Scope" xr:uid="{00000000-0004-0000-0600-000000000000}"/>
  </hyperlinks>
  <pageMargins left="0.22" right="0.16" top="1" bottom="1" header="0.5" footer="0.5"/>
  <pageSetup scale="74" fitToHeight="2" orientation="landscape" horizontalDpi="1200" verticalDpi="1200" r:id="rId1"/>
  <headerFooter alignWithMargins="0">
    <oddHeader>&amp;C&amp;"Arial,Bold"&amp;12&amp;A</oddHeader>
    <oddFooter>&amp;R&amp;9Page &amp;P of &amp;N</oddFooter>
  </headerFooter>
  <rowBreaks count="1" manualBreakCount="1">
    <brk id="46"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47"/>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8.140625" style="1" bestFit="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136"/>
      <c r="R1" s="144"/>
      <c r="S1" s="136"/>
      <c r="T1" s="144"/>
      <c r="U1" s="9"/>
    </row>
    <row r="2" spans="1:21" ht="12.75" x14ac:dyDescent="0.2">
      <c r="A2" s="10" t="s">
        <v>1</v>
      </c>
      <c r="B2" s="11"/>
      <c r="C2" s="12"/>
      <c r="D2" s="11">
        <v>5</v>
      </c>
      <c r="E2" s="12"/>
      <c r="F2" s="480" t="s">
        <v>309</v>
      </c>
      <c r="G2" s="481"/>
      <c r="H2" s="482"/>
      <c r="I2" s="14"/>
      <c r="J2" s="12"/>
      <c r="K2" s="14"/>
      <c r="L2" s="14"/>
      <c r="M2" s="12"/>
      <c r="N2" s="12"/>
      <c r="O2" s="12"/>
      <c r="P2" s="12"/>
      <c r="Q2" s="201" t="s">
        <v>308</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v>2</v>
      </c>
      <c r="R3" s="145"/>
      <c r="S3" s="192" t="s">
        <v>316</v>
      </c>
      <c r="T3" s="145"/>
      <c r="U3" s="15"/>
    </row>
    <row r="4" spans="1:21" x14ac:dyDescent="0.2">
      <c r="A4" s="16"/>
      <c r="B4" s="17"/>
      <c r="C4" s="203" t="s">
        <v>281</v>
      </c>
      <c r="D4" s="203" t="s">
        <v>282</v>
      </c>
      <c r="E4" s="203" t="s">
        <v>310</v>
      </c>
      <c r="F4" s="203" t="s">
        <v>285</v>
      </c>
      <c r="G4" s="203" t="s">
        <v>286</v>
      </c>
      <c r="H4" s="203" t="s">
        <v>286</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311</v>
      </c>
      <c r="F5" s="204" t="s">
        <v>290</v>
      </c>
      <c r="G5" s="204" t="s">
        <v>291</v>
      </c>
      <c r="H5" s="204" t="s">
        <v>291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1000</v>
      </c>
      <c r="B6" s="17" t="s">
        <v>24</v>
      </c>
      <c r="C6" s="13"/>
      <c r="D6" s="13"/>
      <c r="E6" s="13"/>
      <c r="F6" s="13"/>
      <c r="G6" s="13"/>
      <c r="H6" s="13"/>
      <c r="I6" s="13"/>
      <c r="J6" s="13"/>
      <c r="K6" s="12">
        <f>SQRT(SUMSQ(C6:J6))</f>
        <v>0</v>
      </c>
      <c r="L6" s="205"/>
      <c r="M6" s="17" t="str">
        <f>IF(L6="","TBD",IF(L6&gt;0,ROUND(TINV(0.0455,L6),2),"TBD"))</f>
        <v>TBD</v>
      </c>
      <c r="N6" s="17" t="str">
        <f>IF(M6="TBD","TBD",IF(L6&lt;&gt;0,FIXED((K6*M6),2-1-INT(LOG10(ABS(K6*M6)))),"TBD"))</f>
        <v>TBD</v>
      </c>
      <c r="O6" s="13"/>
      <c r="P6" s="13"/>
      <c r="Q6" s="139"/>
      <c r="R6" s="147" t="str">
        <f>IF(L6=0,"---",IF(Q6=0,"---",N6/(Q6/3)))</f>
        <v>---</v>
      </c>
      <c r="S6" s="139"/>
      <c r="T6" s="147" t="str">
        <f>IF(L6=0,"---",IF(S6=0,"---",N6/(S6/3)))</f>
        <v>---</v>
      </c>
      <c r="U6" s="27"/>
    </row>
    <row r="7" spans="1:21" x14ac:dyDescent="0.2">
      <c r="A7" s="16">
        <v>500</v>
      </c>
      <c r="B7" s="17" t="s">
        <v>24</v>
      </c>
      <c r="C7" s="13"/>
      <c r="D7" s="13"/>
      <c r="E7" s="13"/>
      <c r="F7" s="13"/>
      <c r="G7" s="13"/>
      <c r="H7" s="13"/>
      <c r="I7" s="13"/>
      <c r="J7" s="13"/>
      <c r="K7" s="12">
        <f>SQRT(SUMSQ(C7:J7))</f>
        <v>0</v>
      </c>
      <c r="L7" s="205"/>
      <c r="M7" s="17" t="str">
        <f t="shared" ref="M7:M46" si="0">IF(L7="","TBD",IF(L7&gt;0,ROUND(TINV(0.0455,L7),2),"TBD"))</f>
        <v>TBD</v>
      </c>
      <c r="N7" s="17" t="str">
        <f t="shared" ref="N7:N46" si="1">IF(M7="TBD","TBD",IF(L7&lt;&gt;0,FIXED((K7*M7),2-1-INT(LOG10(ABS(K7*M7)))),"TBD"))</f>
        <v>TBD</v>
      </c>
      <c r="O7" s="13"/>
      <c r="P7" s="13"/>
      <c r="Q7" s="139"/>
      <c r="R7" s="147" t="str">
        <f>IF(L7=0,"---",IF(Q7=0,"---",N7/(Q7/3)))</f>
        <v>---</v>
      </c>
      <c r="S7" s="139"/>
      <c r="T7" s="147" t="str">
        <f>IF(L7=0,"---",IF(S7=0,"---",N7/(S7/3)))</f>
        <v>---</v>
      </c>
      <c r="U7" s="27"/>
    </row>
    <row r="8" spans="1:21" x14ac:dyDescent="0.2">
      <c r="A8" s="16">
        <v>250</v>
      </c>
      <c r="B8" s="17" t="s">
        <v>24</v>
      </c>
      <c r="C8" s="13"/>
      <c r="D8" s="13"/>
      <c r="E8" s="13"/>
      <c r="F8" s="13"/>
      <c r="G8" s="13"/>
      <c r="H8" s="13"/>
      <c r="I8" s="13"/>
      <c r="J8" s="13"/>
      <c r="K8" s="12">
        <f>SQRT(SUMSQ(C8:J8))</f>
        <v>0</v>
      </c>
      <c r="L8" s="205"/>
      <c r="M8" s="17" t="str">
        <f t="shared" si="0"/>
        <v>TBD</v>
      </c>
      <c r="N8" s="17" t="str">
        <f t="shared" si="1"/>
        <v>TBD</v>
      </c>
      <c r="O8" s="13"/>
      <c r="P8" s="13"/>
      <c r="Q8" s="139"/>
      <c r="R8" s="147" t="str">
        <f>IF(L8=0,"---",IF(Q8=0,"---",N8/(Q8/3)))</f>
        <v>---</v>
      </c>
      <c r="S8" s="139"/>
      <c r="T8" s="147" t="str">
        <f>IF(L8=0,"---",IF(S8=0,"---",N8/(S8/3)))</f>
        <v>---</v>
      </c>
      <c r="U8" s="27"/>
    </row>
    <row r="9" spans="1:21" x14ac:dyDescent="0.2">
      <c r="A9" s="16">
        <v>200</v>
      </c>
      <c r="B9" s="17" t="s">
        <v>24</v>
      </c>
      <c r="C9" s="13"/>
      <c r="D9" s="13"/>
      <c r="E9" s="13"/>
      <c r="F9" s="13"/>
      <c r="G9" s="13"/>
      <c r="H9" s="13"/>
      <c r="I9" s="13"/>
      <c r="J9" s="13"/>
      <c r="K9" s="12">
        <f>SQRT(SUMSQ(C9:J9))</f>
        <v>0</v>
      </c>
      <c r="L9" s="205"/>
      <c r="M9" s="17" t="str">
        <f t="shared" si="0"/>
        <v>TBD</v>
      </c>
      <c r="N9" s="17" t="str">
        <f t="shared" si="1"/>
        <v>TBD</v>
      </c>
      <c r="O9" s="13"/>
      <c r="P9" s="13"/>
      <c r="Q9" s="139"/>
      <c r="R9" s="147" t="str">
        <f>IF(L9=0,"---",IF(Q9=0,"---",N9/(Q9/3)))</f>
        <v>---</v>
      </c>
      <c r="S9" s="139"/>
      <c r="T9" s="147" t="str">
        <f>IF(L9=0,"---",IF(S9=0,"---",N9/(S9/3)))</f>
        <v>---</v>
      </c>
      <c r="U9" s="27"/>
    </row>
    <row r="10" spans="1:21" s="153" customFormat="1" x14ac:dyDescent="0.2">
      <c r="A10" s="214"/>
      <c r="B10" s="215"/>
      <c r="C10" s="221"/>
      <c r="D10" s="221"/>
      <c r="E10" s="193"/>
      <c r="F10" s="193"/>
      <c r="G10" s="193"/>
      <c r="H10" s="193"/>
      <c r="I10" s="193"/>
      <c r="J10" s="193"/>
      <c r="K10" s="152"/>
      <c r="L10" s="152"/>
      <c r="M10" s="215"/>
      <c r="N10" s="215"/>
      <c r="O10" s="193"/>
      <c r="P10" s="193"/>
      <c r="Q10" s="216"/>
      <c r="R10" s="147"/>
      <c r="S10" s="216"/>
      <c r="T10" s="147"/>
      <c r="U10" s="194"/>
    </row>
    <row r="11" spans="1:21" x14ac:dyDescent="0.2">
      <c r="A11" s="16">
        <v>100</v>
      </c>
      <c r="B11" s="17" t="s">
        <v>24</v>
      </c>
      <c r="C11" s="13"/>
      <c r="D11" s="13"/>
      <c r="E11" s="13"/>
      <c r="F11" s="13"/>
      <c r="G11" s="13"/>
      <c r="H11" s="13"/>
      <c r="I11" s="13"/>
      <c r="J11" s="13"/>
      <c r="K11" s="12">
        <f>SQRT(SUMSQ(C11:J11))</f>
        <v>0</v>
      </c>
      <c r="L11" s="205"/>
      <c r="M11" s="17" t="str">
        <f t="shared" si="0"/>
        <v>TBD</v>
      </c>
      <c r="N11" s="17" t="str">
        <f t="shared" si="1"/>
        <v>TBD</v>
      </c>
      <c r="O11" s="13"/>
      <c r="P11" s="13"/>
      <c r="Q11" s="139"/>
      <c r="R11" s="147" t="str">
        <f t="shared" ref="R11:R46" si="2">IF(L11=0,"---",IF(Q11=0,"---",N11/(Q11/3)))</f>
        <v>---</v>
      </c>
      <c r="S11" s="139"/>
      <c r="T11" s="147" t="str">
        <f t="shared" ref="T11:T46" si="3">IF(L11=0,"---",IF(S11=0,"---",N11/(S11/3)))</f>
        <v>---</v>
      </c>
      <c r="U11" s="27"/>
    </row>
    <row r="12" spans="1:21" x14ac:dyDescent="0.2">
      <c r="A12" s="16">
        <v>50</v>
      </c>
      <c r="B12" s="17" t="s">
        <v>24</v>
      </c>
      <c r="C12" s="13"/>
      <c r="D12" s="13"/>
      <c r="E12" s="13"/>
      <c r="F12" s="13"/>
      <c r="G12" s="13"/>
      <c r="H12" s="13"/>
      <c r="I12" s="13"/>
      <c r="J12" s="13"/>
      <c r="K12" s="12">
        <f>SQRT(SUMSQ(C12:J12))</f>
        <v>0</v>
      </c>
      <c r="L12" s="205"/>
      <c r="M12" s="17" t="str">
        <f t="shared" si="0"/>
        <v>TBD</v>
      </c>
      <c r="N12" s="17" t="str">
        <f t="shared" si="1"/>
        <v>TBD</v>
      </c>
      <c r="O12" s="13"/>
      <c r="P12" s="13"/>
      <c r="Q12" s="139"/>
      <c r="R12" s="147" t="str">
        <f t="shared" si="2"/>
        <v>---</v>
      </c>
      <c r="S12" s="139"/>
      <c r="T12" s="147" t="str">
        <f t="shared" si="3"/>
        <v>---</v>
      </c>
      <c r="U12" s="27"/>
    </row>
    <row r="13" spans="1:21" x14ac:dyDescent="0.2">
      <c r="A13" s="16">
        <v>30</v>
      </c>
      <c r="B13" s="17" t="s">
        <v>24</v>
      </c>
      <c r="C13" s="13"/>
      <c r="D13" s="13"/>
      <c r="E13" s="13"/>
      <c r="F13" s="13"/>
      <c r="G13" s="13"/>
      <c r="H13" s="13"/>
      <c r="I13" s="13"/>
      <c r="J13" s="13"/>
      <c r="K13" s="12">
        <f>SQRT(SUMSQ(C13:J13))</f>
        <v>0</v>
      </c>
      <c r="L13" s="205"/>
      <c r="M13" s="17" t="str">
        <f t="shared" si="0"/>
        <v>TBD</v>
      </c>
      <c r="N13" s="17" t="str">
        <f t="shared" si="1"/>
        <v>TBD</v>
      </c>
      <c r="O13" s="13"/>
      <c r="P13" s="13"/>
      <c r="Q13" s="139"/>
      <c r="R13" s="147" t="str">
        <f t="shared" si="2"/>
        <v>---</v>
      </c>
      <c r="S13" s="139"/>
      <c r="T13" s="147" t="str">
        <f t="shared" si="3"/>
        <v>---</v>
      </c>
      <c r="U13" s="27"/>
    </row>
    <row r="14" spans="1:21" x14ac:dyDescent="0.2">
      <c r="A14" s="16">
        <v>20</v>
      </c>
      <c r="B14" s="17" t="s">
        <v>24</v>
      </c>
      <c r="C14" s="13"/>
      <c r="D14" s="13"/>
      <c r="E14" s="13"/>
      <c r="F14" s="13"/>
      <c r="G14" s="13"/>
      <c r="H14" s="13"/>
      <c r="I14" s="13"/>
      <c r="J14" s="13"/>
      <c r="K14" s="12">
        <f>SQRT(SUMSQ(C14:J14))</f>
        <v>0</v>
      </c>
      <c r="L14" s="205"/>
      <c r="M14" s="17" t="str">
        <f t="shared" si="0"/>
        <v>TBD</v>
      </c>
      <c r="N14" s="17" t="str">
        <f t="shared" si="1"/>
        <v>TBD</v>
      </c>
      <c r="O14" s="13"/>
      <c r="P14" s="13"/>
      <c r="Q14" s="139"/>
      <c r="R14" s="147" t="str">
        <f t="shared" si="2"/>
        <v>---</v>
      </c>
      <c r="S14" s="139"/>
      <c r="T14" s="147" t="str">
        <f t="shared" si="3"/>
        <v>---</v>
      </c>
      <c r="U14" s="27"/>
    </row>
    <row r="15" spans="1:21" x14ac:dyDescent="0.2">
      <c r="A15" s="16">
        <v>10</v>
      </c>
      <c r="B15" s="17" t="s">
        <v>24</v>
      </c>
      <c r="C15" s="13"/>
      <c r="D15" s="13"/>
      <c r="E15" s="13"/>
      <c r="F15" s="13"/>
      <c r="G15" s="13"/>
      <c r="H15" s="13"/>
      <c r="I15" s="13"/>
      <c r="J15" s="13"/>
      <c r="K15" s="12">
        <f>SQRT(SUMSQ(C15:J15))</f>
        <v>0</v>
      </c>
      <c r="L15" s="205"/>
      <c r="M15" s="17" t="str">
        <f t="shared" si="0"/>
        <v>TBD</v>
      </c>
      <c r="N15" s="17" t="str">
        <f t="shared" si="1"/>
        <v>TBD</v>
      </c>
      <c r="O15" s="13"/>
      <c r="P15" s="13"/>
      <c r="Q15" s="139"/>
      <c r="R15" s="147" t="str">
        <f t="shared" si="2"/>
        <v>---</v>
      </c>
      <c r="S15" s="139"/>
      <c r="T15" s="147" t="str">
        <f t="shared" si="3"/>
        <v>---</v>
      </c>
      <c r="U15" s="27"/>
    </row>
    <row r="16" spans="1:21" s="153" customFormat="1" x14ac:dyDescent="0.2">
      <c r="A16" s="214"/>
      <c r="B16" s="215"/>
      <c r="C16" s="193"/>
      <c r="D16" s="193"/>
      <c r="E16" s="193"/>
      <c r="F16" s="193"/>
      <c r="G16" s="193"/>
      <c r="H16" s="193"/>
      <c r="I16" s="193"/>
      <c r="J16" s="193"/>
      <c r="K16" s="152"/>
      <c r="L16" s="152"/>
      <c r="M16" s="215"/>
      <c r="N16" s="215"/>
      <c r="O16" s="193"/>
      <c r="P16" s="193"/>
      <c r="Q16" s="216"/>
      <c r="R16" s="147"/>
      <c r="S16" s="216"/>
      <c r="T16" s="147"/>
      <c r="U16" s="194"/>
    </row>
    <row r="17" spans="1:21" x14ac:dyDescent="0.2">
      <c r="A17" s="16">
        <v>5</v>
      </c>
      <c r="B17" s="17" t="s">
        <v>24</v>
      </c>
      <c r="C17" s="13"/>
      <c r="D17" s="13"/>
      <c r="E17" s="13"/>
      <c r="F17" s="13"/>
      <c r="G17" s="13"/>
      <c r="H17" s="13"/>
      <c r="I17" s="13"/>
      <c r="J17" s="13"/>
      <c r="K17" s="12">
        <f>SQRT(SUMSQ(C17:J17))</f>
        <v>0</v>
      </c>
      <c r="L17" s="205"/>
      <c r="M17" s="17" t="str">
        <f t="shared" si="0"/>
        <v>TBD</v>
      </c>
      <c r="N17" s="17" t="str">
        <f t="shared" si="1"/>
        <v>TBD</v>
      </c>
      <c r="O17" s="13"/>
      <c r="P17" s="13"/>
      <c r="Q17" s="139"/>
      <c r="R17" s="147" t="str">
        <f t="shared" si="2"/>
        <v>---</v>
      </c>
      <c r="S17" s="139"/>
      <c r="T17" s="147" t="str">
        <f t="shared" si="3"/>
        <v>---</v>
      </c>
      <c r="U17" s="27"/>
    </row>
    <row r="18" spans="1:21" s="153" customFormat="1" x14ac:dyDescent="0.2">
      <c r="A18" s="16">
        <v>3</v>
      </c>
      <c r="B18" s="17" t="s">
        <v>24</v>
      </c>
      <c r="C18" s="13"/>
      <c r="D18" s="13"/>
      <c r="E18" s="13"/>
      <c r="F18" s="13"/>
      <c r="G18" s="13"/>
      <c r="H18" s="13"/>
      <c r="I18" s="13"/>
      <c r="J18" s="13"/>
      <c r="K18" s="12">
        <f>SQRT(SUMSQ(C18:J18))</f>
        <v>0</v>
      </c>
      <c r="L18" s="205"/>
      <c r="M18" s="17" t="str">
        <f t="shared" si="0"/>
        <v>TBD</v>
      </c>
      <c r="N18" s="17" t="str">
        <f t="shared" si="1"/>
        <v>TBD</v>
      </c>
      <c r="O18" s="13"/>
      <c r="P18" s="13"/>
      <c r="Q18" s="139"/>
      <c r="R18" s="147" t="str">
        <f t="shared" si="2"/>
        <v>---</v>
      </c>
      <c r="S18" s="139"/>
      <c r="T18" s="147" t="str">
        <f t="shared" si="3"/>
        <v>---</v>
      </c>
      <c r="U18" s="27"/>
    </row>
    <row r="19" spans="1:21" x14ac:dyDescent="0.2">
      <c r="A19" s="16">
        <v>2</v>
      </c>
      <c r="B19" s="17" t="s">
        <v>24</v>
      </c>
      <c r="C19" s="13"/>
      <c r="D19" s="13"/>
      <c r="E19" s="13"/>
      <c r="F19" s="13"/>
      <c r="G19" s="13"/>
      <c r="H19" s="13"/>
      <c r="I19" s="13"/>
      <c r="J19" s="13"/>
      <c r="K19" s="12">
        <f t="shared" ref="K19:K46" si="4">SQRT(SUMSQ(C19:J19))</f>
        <v>0</v>
      </c>
      <c r="L19" s="205"/>
      <c r="M19" s="17" t="str">
        <f t="shared" si="0"/>
        <v>TBD</v>
      </c>
      <c r="N19" s="17" t="str">
        <f t="shared" si="1"/>
        <v>TBD</v>
      </c>
      <c r="O19" s="13"/>
      <c r="P19" s="13"/>
      <c r="Q19" s="139"/>
      <c r="R19" s="147" t="str">
        <f t="shared" si="2"/>
        <v>---</v>
      </c>
      <c r="S19" s="139"/>
      <c r="T19" s="147" t="str">
        <f t="shared" si="3"/>
        <v>---</v>
      </c>
      <c r="U19" s="27"/>
    </row>
    <row r="20" spans="1:21" x14ac:dyDescent="0.2">
      <c r="A20" s="16">
        <v>1</v>
      </c>
      <c r="B20" s="17" t="s">
        <v>24</v>
      </c>
      <c r="C20" s="13"/>
      <c r="D20" s="13"/>
      <c r="E20" s="13"/>
      <c r="F20" s="13"/>
      <c r="G20" s="13"/>
      <c r="H20" s="13"/>
      <c r="I20" s="13"/>
      <c r="J20" s="13"/>
      <c r="K20" s="12">
        <f t="shared" si="4"/>
        <v>0</v>
      </c>
      <c r="L20" s="205"/>
      <c r="M20" s="17" t="str">
        <f t="shared" si="0"/>
        <v>TBD</v>
      </c>
      <c r="N20" s="17" t="str">
        <f t="shared" si="1"/>
        <v>TBD</v>
      </c>
      <c r="O20" s="13"/>
      <c r="P20" s="13"/>
      <c r="Q20" s="139"/>
      <c r="R20" s="147" t="str">
        <f t="shared" si="2"/>
        <v>---</v>
      </c>
      <c r="S20" s="139"/>
      <c r="T20" s="147" t="str">
        <f t="shared" si="3"/>
        <v>---</v>
      </c>
      <c r="U20" s="27"/>
    </row>
    <row r="21" spans="1:21" s="153" customFormat="1" x14ac:dyDescent="0.2">
      <c r="A21" s="214"/>
      <c r="B21" s="215"/>
      <c r="C21" s="193"/>
      <c r="D21" s="193"/>
      <c r="E21" s="193"/>
      <c r="F21" s="193"/>
      <c r="G21" s="193"/>
      <c r="H21" s="193"/>
      <c r="I21" s="193"/>
      <c r="J21" s="193"/>
      <c r="K21" s="152"/>
      <c r="L21" s="152"/>
      <c r="M21" s="215"/>
      <c r="N21" s="215"/>
      <c r="O21" s="193"/>
      <c r="P21" s="193"/>
      <c r="Q21" s="216"/>
      <c r="R21" s="147"/>
      <c r="S21" s="216"/>
      <c r="T21" s="147"/>
      <c r="U21" s="194"/>
    </row>
    <row r="22" spans="1:21" x14ac:dyDescent="0.2">
      <c r="A22" s="16">
        <v>500</v>
      </c>
      <c r="B22" s="17" t="s">
        <v>25</v>
      </c>
      <c r="C22" s="13"/>
      <c r="D22" s="13"/>
      <c r="E22" s="13"/>
      <c r="F22" s="13"/>
      <c r="G22" s="13"/>
      <c r="H22" s="13"/>
      <c r="I22" s="13"/>
      <c r="J22" s="13"/>
      <c r="K22" s="12">
        <f t="shared" si="4"/>
        <v>0</v>
      </c>
      <c r="L22" s="205"/>
      <c r="M22" s="17" t="str">
        <f t="shared" si="0"/>
        <v>TBD</v>
      </c>
      <c r="N22" s="17" t="str">
        <f t="shared" si="1"/>
        <v>TBD</v>
      </c>
      <c r="O22" s="13"/>
      <c r="P22" s="13"/>
      <c r="Q22" s="139"/>
      <c r="R22" s="147" t="str">
        <f t="shared" si="2"/>
        <v>---</v>
      </c>
      <c r="S22" s="139"/>
      <c r="T22" s="147" t="str">
        <f t="shared" si="3"/>
        <v>---</v>
      </c>
      <c r="U22" s="27"/>
    </row>
    <row r="23" spans="1:21" x14ac:dyDescent="0.2">
      <c r="A23" s="16">
        <v>300</v>
      </c>
      <c r="B23" s="17" t="s">
        <v>25</v>
      </c>
      <c r="C23" s="13"/>
      <c r="D23" s="13"/>
      <c r="E23" s="13"/>
      <c r="F23" s="13"/>
      <c r="G23" s="13"/>
      <c r="H23" s="13"/>
      <c r="I23" s="13"/>
      <c r="J23" s="13"/>
      <c r="K23" s="12">
        <f t="shared" si="4"/>
        <v>0</v>
      </c>
      <c r="L23" s="205"/>
      <c r="M23" s="17" t="str">
        <f t="shared" si="0"/>
        <v>TBD</v>
      </c>
      <c r="N23" s="17" t="str">
        <f t="shared" si="1"/>
        <v>TBD</v>
      </c>
      <c r="O23" s="13"/>
      <c r="P23" s="13"/>
      <c r="Q23" s="139"/>
      <c r="R23" s="147" t="str">
        <f t="shared" si="2"/>
        <v>---</v>
      </c>
      <c r="S23" s="139"/>
      <c r="T23" s="147" t="str">
        <f t="shared" si="3"/>
        <v>---</v>
      </c>
      <c r="U23" s="27"/>
    </row>
    <row r="24" spans="1:21" s="153" customFormat="1" x14ac:dyDescent="0.2">
      <c r="A24" s="16">
        <v>200</v>
      </c>
      <c r="B24" s="17" t="s">
        <v>25</v>
      </c>
      <c r="C24" s="13"/>
      <c r="D24" s="13"/>
      <c r="E24" s="13"/>
      <c r="F24" s="13"/>
      <c r="G24" s="13"/>
      <c r="H24" s="13"/>
      <c r="I24" s="13"/>
      <c r="J24" s="13"/>
      <c r="K24" s="12">
        <f t="shared" si="4"/>
        <v>0</v>
      </c>
      <c r="L24" s="205"/>
      <c r="M24" s="17" t="str">
        <f t="shared" si="0"/>
        <v>TBD</v>
      </c>
      <c r="N24" s="17" t="str">
        <f t="shared" si="1"/>
        <v>TBD</v>
      </c>
      <c r="O24" s="13"/>
      <c r="P24" s="13"/>
      <c r="Q24" s="139"/>
      <c r="R24" s="147" t="str">
        <f t="shared" si="2"/>
        <v>---</v>
      </c>
      <c r="S24" s="139"/>
      <c r="T24" s="147" t="str">
        <f t="shared" si="3"/>
        <v>---</v>
      </c>
      <c r="U24" s="27"/>
    </row>
    <row r="25" spans="1:21" x14ac:dyDescent="0.2">
      <c r="A25" s="16">
        <v>100</v>
      </c>
      <c r="B25" s="17" t="s">
        <v>25</v>
      </c>
      <c r="C25" s="13"/>
      <c r="D25" s="13"/>
      <c r="E25" s="13"/>
      <c r="F25" s="13"/>
      <c r="G25" s="13"/>
      <c r="H25" s="13"/>
      <c r="I25" s="13"/>
      <c r="J25" s="13"/>
      <c r="K25" s="12">
        <f t="shared" si="4"/>
        <v>0</v>
      </c>
      <c r="L25" s="205"/>
      <c r="M25" s="17" t="str">
        <f t="shared" si="0"/>
        <v>TBD</v>
      </c>
      <c r="N25" s="17" t="str">
        <f t="shared" si="1"/>
        <v>TBD</v>
      </c>
      <c r="O25" s="13"/>
      <c r="P25" s="13"/>
      <c r="Q25" s="139"/>
      <c r="R25" s="147" t="str">
        <f t="shared" si="2"/>
        <v>---</v>
      </c>
      <c r="S25" s="139"/>
      <c r="T25" s="147" t="str">
        <f t="shared" si="3"/>
        <v>---</v>
      </c>
      <c r="U25" s="27"/>
    </row>
    <row r="26" spans="1:21" x14ac:dyDescent="0.2">
      <c r="A26" s="16">
        <v>50</v>
      </c>
      <c r="B26" s="17" t="s">
        <v>25</v>
      </c>
      <c r="C26" s="13"/>
      <c r="D26" s="13"/>
      <c r="E26" s="13"/>
      <c r="F26" s="13"/>
      <c r="G26" s="13"/>
      <c r="H26" s="13"/>
      <c r="I26" s="13"/>
      <c r="J26" s="13"/>
      <c r="K26" s="12">
        <f t="shared" si="4"/>
        <v>0</v>
      </c>
      <c r="L26" s="205"/>
      <c r="M26" s="17" t="str">
        <f t="shared" si="0"/>
        <v>TBD</v>
      </c>
      <c r="N26" s="17" t="str">
        <f t="shared" si="1"/>
        <v>TBD</v>
      </c>
      <c r="O26" s="13"/>
      <c r="P26" s="13"/>
      <c r="Q26" s="139"/>
      <c r="R26" s="147" t="str">
        <f t="shared" si="2"/>
        <v>---</v>
      </c>
      <c r="S26" s="139"/>
      <c r="T26" s="147" t="str">
        <f t="shared" si="3"/>
        <v>---</v>
      </c>
      <c r="U26" s="27"/>
    </row>
    <row r="27" spans="1:21" x14ac:dyDescent="0.2">
      <c r="A27" s="16">
        <v>30</v>
      </c>
      <c r="B27" s="17" t="s">
        <v>25</v>
      </c>
      <c r="C27" s="13"/>
      <c r="D27" s="13"/>
      <c r="E27" s="13"/>
      <c r="F27" s="13"/>
      <c r="G27" s="13"/>
      <c r="H27" s="13"/>
      <c r="I27" s="13"/>
      <c r="J27" s="13"/>
      <c r="K27" s="12">
        <f t="shared" si="4"/>
        <v>0</v>
      </c>
      <c r="L27" s="205"/>
      <c r="M27" s="17" t="str">
        <f t="shared" si="0"/>
        <v>TBD</v>
      </c>
      <c r="N27" s="17" t="str">
        <f t="shared" si="1"/>
        <v>TBD</v>
      </c>
      <c r="O27" s="13"/>
      <c r="P27" s="13"/>
      <c r="Q27" s="139"/>
      <c r="R27" s="147" t="str">
        <f t="shared" si="2"/>
        <v>---</v>
      </c>
      <c r="S27" s="139"/>
      <c r="T27" s="147" t="str">
        <f t="shared" si="3"/>
        <v>---</v>
      </c>
      <c r="U27" s="27"/>
    </row>
    <row r="28" spans="1:21" x14ac:dyDescent="0.2">
      <c r="A28" s="16">
        <v>20</v>
      </c>
      <c r="B28" s="17" t="s">
        <v>25</v>
      </c>
      <c r="C28" s="13"/>
      <c r="D28" s="13"/>
      <c r="E28" s="13"/>
      <c r="F28" s="13"/>
      <c r="G28" s="13"/>
      <c r="H28" s="13"/>
      <c r="I28" s="13"/>
      <c r="J28" s="13"/>
      <c r="K28" s="12">
        <f t="shared" si="4"/>
        <v>0</v>
      </c>
      <c r="L28" s="205"/>
      <c r="M28" s="17" t="str">
        <f t="shared" si="0"/>
        <v>TBD</v>
      </c>
      <c r="N28" s="17" t="str">
        <f t="shared" si="1"/>
        <v>TBD</v>
      </c>
      <c r="O28" s="13"/>
      <c r="P28" s="13"/>
      <c r="Q28" s="139"/>
      <c r="R28" s="147" t="str">
        <f t="shared" si="2"/>
        <v>---</v>
      </c>
      <c r="S28" s="139"/>
      <c r="T28" s="147" t="str">
        <f t="shared" si="3"/>
        <v>---</v>
      </c>
      <c r="U28" s="27"/>
    </row>
    <row r="29" spans="1:21" s="153" customFormat="1" x14ac:dyDescent="0.2">
      <c r="A29" s="16">
        <v>10</v>
      </c>
      <c r="B29" s="17" t="s">
        <v>25</v>
      </c>
      <c r="C29" s="13"/>
      <c r="D29" s="13"/>
      <c r="E29" s="13"/>
      <c r="F29" s="13"/>
      <c r="G29" s="13"/>
      <c r="H29" s="13"/>
      <c r="I29" s="13"/>
      <c r="J29" s="13"/>
      <c r="K29" s="12">
        <f t="shared" si="4"/>
        <v>0</v>
      </c>
      <c r="L29" s="205"/>
      <c r="M29" s="17" t="str">
        <f t="shared" si="0"/>
        <v>TBD</v>
      </c>
      <c r="N29" s="17" t="str">
        <f t="shared" si="1"/>
        <v>TBD</v>
      </c>
      <c r="O29" s="13"/>
      <c r="P29" s="13"/>
      <c r="Q29" s="139"/>
      <c r="R29" s="147" t="str">
        <f t="shared" si="2"/>
        <v>---</v>
      </c>
      <c r="S29" s="139"/>
      <c r="T29" s="147" t="str">
        <f t="shared" si="3"/>
        <v>---</v>
      </c>
      <c r="U29" s="27"/>
    </row>
    <row r="30" spans="1:21" x14ac:dyDescent="0.2">
      <c r="A30" s="16">
        <v>5</v>
      </c>
      <c r="B30" s="17" t="s">
        <v>25</v>
      </c>
      <c r="C30" s="13"/>
      <c r="D30" s="13"/>
      <c r="E30" s="13"/>
      <c r="F30" s="13"/>
      <c r="G30" s="13"/>
      <c r="H30" s="13"/>
      <c r="I30" s="13"/>
      <c r="J30" s="13"/>
      <c r="K30" s="12">
        <f t="shared" si="4"/>
        <v>0</v>
      </c>
      <c r="L30" s="205"/>
      <c r="M30" s="17" t="str">
        <f t="shared" si="0"/>
        <v>TBD</v>
      </c>
      <c r="N30" s="17" t="str">
        <f t="shared" si="1"/>
        <v>TBD</v>
      </c>
      <c r="O30" s="13"/>
      <c r="P30" s="13"/>
      <c r="Q30" s="139"/>
      <c r="R30" s="147" t="str">
        <f t="shared" si="2"/>
        <v>---</v>
      </c>
      <c r="S30" s="139"/>
      <c r="T30" s="147" t="str">
        <f t="shared" si="3"/>
        <v>---</v>
      </c>
      <c r="U30" s="27"/>
    </row>
    <row r="31" spans="1:21" x14ac:dyDescent="0.2">
      <c r="A31" s="16">
        <v>3</v>
      </c>
      <c r="B31" s="17" t="s">
        <v>25</v>
      </c>
      <c r="C31" s="13"/>
      <c r="D31" s="13"/>
      <c r="E31" s="13"/>
      <c r="F31" s="13"/>
      <c r="G31" s="13"/>
      <c r="H31" s="13"/>
      <c r="I31" s="13"/>
      <c r="J31" s="13"/>
      <c r="K31" s="12">
        <f t="shared" si="4"/>
        <v>0</v>
      </c>
      <c r="L31" s="205"/>
      <c r="M31" s="17" t="str">
        <f t="shared" si="0"/>
        <v>TBD</v>
      </c>
      <c r="N31" s="17" t="str">
        <f t="shared" si="1"/>
        <v>TBD</v>
      </c>
      <c r="O31" s="13"/>
      <c r="P31" s="13"/>
      <c r="Q31" s="139"/>
      <c r="R31" s="147" t="str">
        <f t="shared" si="2"/>
        <v>---</v>
      </c>
      <c r="S31" s="139"/>
      <c r="T31" s="147" t="str">
        <f t="shared" si="3"/>
        <v>---</v>
      </c>
      <c r="U31" s="27"/>
    </row>
    <row r="32" spans="1:21" x14ac:dyDescent="0.2">
      <c r="A32" s="16">
        <v>2</v>
      </c>
      <c r="B32" s="17" t="s">
        <v>25</v>
      </c>
      <c r="C32" s="13"/>
      <c r="D32" s="13"/>
      <c r="E32" s="13"/>
      <c r="F32" s="13"/>
      <c r="G32" s="13"/>
      <c r="H32" s="13"/>
      <c r="I32" s="13"/>
      <c r="J32" s="13"/>
      <c r="K32" s="12">
        <f t="shared" si="4"/>
        <v>0</v>
      </c>
      <c r="L32" s="205"/>
      <c r="M32" s="17" t="str">
        <f t="shared" si="0"/>
        <v>TBD</v>
      </c>
      <c r="N32" s="17" t="str">
        <f t="shared" si="1"/>
        <v>TBD</v>
      </c>
      <c r="O32" s="13"/>
      <c r="P32" s="13"/>
      <c r="Q32" s="139"/>
      <c r="R32" s="147" t="str">
        <f t="shared" si="2"/>
        <v>---</v>
      </c>
      <c r="S32" s="139"/>
      <c r="T32" s="147" t="str">
        <f t="shared" si="3"/>
        <v>---</v>
      </c>
      <c r="U32" s="27"/>
    </row>
    <row r="33" spans="1:21" x14ac:dyDescent="0.2">
      <c r="A33" s="16">
        <v>1</v>
      </c>
      <c r="B33" s="17" t="s">
        <v>25</v>
      </c>
      <c r="C33" s="13"/>
      <c r="D33" s="13"/>
      <c r="E33" s="13"/>
      <c r="F33" s="13"/>
      <c r="G33" s="13"/>
      <c r="H33" s="13"/>
      <c r="I33" s="13"/>
      <c r="J33" s="13"/>
      <c r="K33" s="12">
        <f t="shared" si="4"/>
        <v>0</v>
      </c>
      <c r="L33" s="205"/>
      <c r="M33" s="17" t="str">
        <f t="shared" si="0"/>
        <v>TBD</v>
      </c>
      <c r="N33" s="17" t="str">
        <f t="shared" si="1"/>
        <v>TBD</v>
      </c>
      <c r="O33" s="13"/>
      <c r="P33" s="13"/>
      <c r="Q33" s="139"/>
      <c r="R33" s="147" t="str">
        <f t="shared" si="2"/>
        <v>---</v>
      </c>
      <c r="S33" s="139"/>
      <c r="T33" s="147" t="str">
        <f t="shared" si="3"/>
        <v>---</v>
      </c>
      <c r="U33" s="27"/>
    </row>
    <row r="34" spans="1:21" s="153" customFormat="1" x14ac:dyDescent="0.2">
      <c r="A34" s="214"/>
      <c r="B34" s="215"/>
      <c r="C34" s="193"/>
      <c r="D34" s="193"/>
      <c r="E34" s="193"/>
      <c r="F34" s="193"/>
      <c r="G34" s="193"/>
      <c r="H34" s="193"/>
      <c r="I34" s="193"/>
      <c r="J34" s="193"/>
      <c r="K34" s="152"/>
      <c r="L34" s="152"/>
      <c r="M34" s="215"/>
      <c r="N34" s="215"/>
      <c r="O34" s="193"/>
      <c r="P34" s="193"/>
      <c r="Q34" s="216"/>
      <c r="R34" s="147"/>
      <c r="S34" s="216"/>
      <c r="T34" s="147"/>
      <c r="U34" s="194"/>
    </row>
    <row r="35" spans="1:21" x14ac:dyDescent="0.2">
      <c r="A35" s="16">
        <v>500</v>
      </c>
      <c r="B35" s="17" t="s">
        <v>26</v>
      </c>
      <c r="C35" s="13"/>
      <c r="D35" s="13"/>
      <c r="E35" s="13"/>
      <c r="F35" s="13"/>
      <c r="G35" s="13"/>
      <c r="H35" s="13"/>
      <c r="I35" s="13"/>
      <c r="J35" s="13"/>
      <c r="K35" s="12">
        <f t="shared" si="4"/>
        <v>0</v>
      </c>
      <c r="L35" s="205"/>
      <c r="M35" s="17" t="str">
        <f t="shared" si="0"/>
        <v>TBD</v>
      </c>
      <c r="N35" s="17" t="str">
        <f t="shared" si="1"/>
        <v>TBD</v>
      </c>
      <c r="O35" s="13"/>
      <c r="P35" s="13"/>
      <c r="Q35" s="139"/>
      <c r="R35" s="147" t="str">
        <f t="shared" si="2"/>
        <v>---</v>
      </c>
      <c r="S35" s="139"/>
      <c r="T35" s="147" t="str">
        <f t="shared" si="3"/>
        <v>---</v>
      </c>
      <c r="U35" s="27"/>
    </row>
    <row r="36" spans="1:21" x14ac:dyDescent="0.2">
      <c r="A36" s="16">
        <v>300</v>
      </c>
      <c r="B36" s="17" t="s">
        <v>26</v>
      </c>
      <c r="C36" s="13"/>
      <c r="D36" s="13"/>
      <c r="E36" s="13"/>
      <c r="F36" s="13"/>
      <c r="G36" s="13"/>
      <c r="H36" s="13"/>
      <c r="I36" s="13"/>
      <c r="J36" s="13"/>
      <c r="K36" s="12">
        <f t="shared" si="4"/>
        <v>0</v>
      </c>
      <c r="L36" s="205"/>
      <c r="M36" s="17" t="str">
        <f t="shared" si="0"/>
        <v>TBD</v>
      </c>
      <c r="N36" s="17" t="str">
        <f t="shared" si="1"/>
        <v>TBD</v>
      </c>
      <c r="O36" s="13"/>
      <c r="P36" s="13"/>
      <c r="Q36" s="139"/>
      <c r="R36" s="147" t="str">
        <f t="shared" si="2"/>
        <v>---</v>
      </c>
      <c r="S36" s="139"/>
      <c r="T36" s="147" t="str">
        <f t="shared" si="3"/>
        <v>---</v>
      </c>
      <c r="U36" s="27"/>
    </row>
    <row r="37" spans="1:21" x14ac:dyDescent="0.2">
      <c r="A37" s="16">
        <v>200</v>
      </c>
      <c r="B37" s="17" t="s">
        <v>26</v>
      </c>
      <c r="C37" s="13"/>
      <c r="D37" s="13"/>
      <c r="E37" s="13"/>
      <c r="F37" s="13"/>
      <c r="G37" s="13"/>
      <c r="H37" s="13"/>
      <c r="I37" s="13"/>
      <c r="J37" s="13"/>
      <c r="K37" s="12">
        <f t="shared" si="4"/>
        <v>0</v>
      </c>
      <c r="L37" s="205"/>
      <c r="M37" s="17" t="str">
        <f t="shared" si="0"/>
        <v>TBD</v>
      </c>
      <c r="N37" s="17" t="str">
        <f t="shared" si="1"/>
        <v>TBD</v>
      </c>
      <c r="O37" s="13"/>
      <c r="P37" s="13"/>
      <c r="Q37" s="139"/>
      <c r="R37" s="147" t="str">
        <f t="shared" si="2"/>
        <v>---</v>
      </c>
      <c r="S37" s="139"/>
      <c r="T37" s="147" t="str">
        <f t="shared" si="3"/>
        <v>---</v>
      </c>
      <c r="U37" s="27"/>
    </row>
    <row r="38" spans="1:21" x14ac:dyDescent="0.2">
      <c r="A38" s="16">
        <v>100</v>
      </c>
      <c r="B38" s="17" t="s">
        <v>26</v>
      </c>
      <c r="C38" s="13"/>
      <c r="D38" s="13"/>
      <c r="E38" s="13"/>
      <c r="F38" s="13"/>
      <c r="G38" s="13"/>
      <c r="H38" s="13"/>
      <c r="I38" s="13"/>
      <c r="J38" s="13"/>
      <c r="K38" s="12">
        <f t="shared" si="4"/>
        <v>0</v>
      </c>
      <c r="L38" s="205"/>
      <c r="M38" s="17" t="str">
        <f t="shared" si="0"/>
        <v>TBD</v>
      </c>
      <c r="N38" s="17" t="str">
        <f t="shared" si="1"/>
        <v>TBD</v>
      </c>
      <c r="O38" s="13"/>
      <c r="P38" s="13"/>
      <c r="Q38" s="139"/>
      <c r="R38" s="147" t="str">
        <f t="shared" si="2"/>
        <v>---</v>
      </c>
      <c r="S38" s="139"/>
      <c r="T38" s="147" t="str">
        <f t="shared" si="3"/>
        <v>---</v>
      </c>
      <c r="U38" s="27"/>
    </row>
    <row r="39" spans="1:21" x14ac:dyDescent="0.2">
      <c r="A39" s="16">
        <v>50</v>
      </c>
      <c r="B39" s="17" t="s">
        <v>26</v>
      </c>
      <c r="C39" s="13"/>
      <c r="D39" s="13"/>
      <c r="E39" s="13"/>
      <c r="F39" s="13"/>
      <c r="G39" s="13"/>
      <c r="H39" s="13"/>
      <c r="I39" s="13"/>
      <c r="J39" s="13"/>
      <c r="K39" s="12">
        <f t="shared" si="4"/>
        <v>0</v>
      </c>
      <c r="L39" s="205"/>
      <c r="M39" s="17" t="str">
        <f t="shared" si="0"/>
        <v>TBD</v>
      </c>
      <c r="N39" s="17" t="str">
        <f t="shared" si="1"/>
        <v>TBD</v>
      </c>
      <c r="O39" s="13"/>
      <c r="P39" s="13"/>
      <c r="Q39" s="139"/>
      <c r="R39" s="147" t="str">
        <f t="shared" si="2"/>
        <v>---</v>
      </c>
      <c r="S39" s="139"/>
      <c r="T39" s="147" t="str">
        <f t="shared" si="3"/>
        <v>---</v>
      </c>
      <c r="U39" s="27"/>
    </row>
    <row r="40" spans="1:21" x14ac:dyDescent="0.2">
      <c r="A40" s="16">
        <v>30</v>
      </c>
      <c r="B40" s="17" t="s">
        <v>26</v>
      </c>
      <c r="C40" s="13"/>
      <c r="D40" s="13"/>
      <c r="E40" s="13"/>
      <c r="F40" s="13"/>
      <c r="G40" s="13"/>
      <c r="H40" s="13"/>
      <c r="I40" s="13"/>
      <c r="J40" s="13"/>
      <c r="K40" s="12">
        <f t="shared" si="4"/>
        <v>0</v>
      </c>
      <c r="L40" s="205"/>
      <c r="M40" s="17" t="str">
        <f t="shared" si="0"/>
        <v>TBD</v>
      </c>
      <c r="N40" s="17" t="str">
        <f t="shared" si="1"/>
        <v>TBD</v>
      </c>
      <c r="O40" s="13"/>
      <c r="P40" s="13"/>
      <c r="Q40" s="139"/>
      <c r="R40" s="147" t="str">
        <f t="shared" si="2"/>
        <v>---</v>
      </c>
      <c r="S40" s="139"/>
      <c r="T40" s="147" t="str">
        <f t="shared" si="3"/>
        <v>---</v>
      </c>
      <c r="U40" s="27"/>
    </row>
    <row r="41" spans="1:21" x14ac:dyDescent="0.2">
      <c r="A41" s="16">
        <v>20</v>
      </c>
      <c r="B41" s="17" t="s">
        <v>26</v>
      </c>
      <c r="C41" s="13"/>
      <c r="D41" s="13"/>
      <c r="E41" s="13"/>
      <c r="F41" s="13"/>
      <c r="G41" s="13"/>
      <c r="H41" s="13"/>
      <c r="I41" s="13"/>
      <c r="J41" s="13"/>
      <c r="K41" s="12">
        <f t="shared" si="4"/>
        <v>0</v>
      </c>
      <c r="L41" s="205"/>
      <c r="M41" s="17" t="str">
        <f t="shared" si="0"/>
        <v>TBD</v>
      </c>
      <c r="N41" s="17" t="str">
        <f t="shared" si="1"/>
        <v>TBD</v>
      </c>
      <c r="O41" s="13"/>
      <c r="P41" s="13"/>
      <c r="Q41" s="139"/>
      <c r="R41" s="147" t="str">
        <f t="shared" si="2"/>
        <v>---</v>
      </c>
      <c r="S41" s="139"/>
      <c r="T41" s="147" t="str">
        <f t="shared" si="3"/>
        <v>---</v>
      </c>
      <c r="U41" s="27"/>
    </row>
    <row r="42" spans="1:21" s="153" customFormat="1" x14ac:dyDescent="0.2">
      <c r="A42" s="16">
        <v>10</v>
      </c>
      <c r="B42" s="17" t="s">
        <v>26</v>
      </c>
      <c r="C42" s="13"/>
      <c r="D42" s="13"/>
      <c r="E42" s="13"/>
      <c r="F42" s="13"/>
      <c r="G42" s="13"/>
      <c r="H42" s="13"/>
      <c r="I42" s="13"/>
      <c r="J42" s="13"/>
      <c r="K42" s="12">
        <f t="shared" si="4"/>
        <v>0</v>
      </c>
      <c r="L42" s="205"/>
      <c r="M42" s="17" t="str">
        <f t="shared" si="0"/>
        <v>TBD</v>
      </c>
      <c r="N42" s="17" t="str">
        <f t="shared" si="1"/>
        <v>TBD</v>
      </c>
      <c r="O42" s="13"/>
      <c r="P42" s="13"/>
      <c r="Q42" s="139"/>
      <c r="R42" s="147" t="str">
        <f t="shared" si="2"/>
        <v>---</v>
      </c>
      <c r="S42" s="139"/>
      <c r="T42" s="147" t="str">
        <f t="shared" si="3"/>
        <v>---</v>
      </c>
      <c r="U42" s="27"/>
    </row>
    <row r="43" spans="1:21" x14ac:dyDescent="0.2">
      <c r="A43" s="16">
        <v>5</v>
      </c>
      <c r="B43" s="17" t="s">
        <v>26</v>
      </c>
      <c r="C43" s="13"/>
      <c r="D43" s="13"/>
      <c r="E43" s="13"/>
      <c r="F43" s="13"/>
      <c r="G43" s="13"/>
      <c r="H43" s="13"/>
      <c r="I43" s="13"/>
      <c r="J43" s="13"/>
      <c r="K43" s="12">
        <f t="shared" si="4"/>
        <v>0</v>
      </c>
      <c r="L43" s="205"/>
      <c r="M43" s="17" t="str">
        <f t="shared" si="0"/>
        <v>TBD</v>
      </c>
      <c r="N43" s="17" t="str">
        <f t="shared" si="1"/>
        <v>TBD</v>
      </c>
      <c r="O43" s="13"/>
      <c r="P43" s="13"/>
      <c r="Q43" s="139"/>
      <c r="R43" s="147" t="str">
        <f t="shared" si="2"/>
        <v>---</v>
      </c>
      <c r="S43" s="139"/>
      <c r="T43" s="147" t="str">
        <f t="shared" si="3"/>
        <v>---</v>
      </c>
      <c r="U43" s="27"/>
    </row>
    <row r="44" spans="1:21" x14ac:dyDescent="0.2">
      <c r="A44" s="16">
        <v>3</v>
      </c>
      <c r="B44" s="17" t="s">
        <v>26</v>
      </c>
      <c r="C44" s="13"/>
      <c r="D44" s="13"/>
      <c r="E44" s="13"/>
      <c r="F44" s="13"/>
      <c r="G44" s="13"/>
      <c r="H44" s="13"/>
      <c r="I44" s="13"/>
      <c r="J44" s="13"/>
      <c r="K44" s="12">
        <f t="shared" si="4"/>
        <v>0</v>
      </c>
      <c r="L44" s="205"/>
      <c r="M44" s="17" t="str">
        <f t="shared" si="0"/>
        <v>TBD</v>
      </c>
      <c r="N44" s="17" t="str">
        <f t="shared" si="1"/>
        <v>TBD</v>
      </c>
      <c r="O44" s="13"/>
      <c r="P44" s="13"/>
      <c r="Q44" s="139"/>
      <c r="R44" s="147" t="str">
        <f t="shared" si="2"/>
        <v>---</v>
      </c>
      <c r="S44" s="139"/>
      <c r="T44" s="147" t="str">
        <f t="shared" si="3"/>
        <v>---</v>
      </c>
      <c r="U44" s="27"/>
    </row>
    <row r="45" spans="1:21" x14ac:dyDescent="0.2">
      <c r="A45" s="16">
        <v>2</v>
      </c>
      <c r="B45" s="17" t="s">
        <v>26</v>
      </c>
      <c r="C45" s="13"/>
      <c r="D45" s="13"/>
      <c r="E45" s="13"/>
      <c r="F45" s="13"/>
      <c r="G45" s="13"/>
      <c r="H45" s="13"/>
      <c r="I45" s="13"/>
      <c r="J45" s="13"/>
      <c r="K45" s="12">
        <f t="shared" si="4"/>
        <v>0</v>
      </c>
      <c r="L45" s="205"/>
      <c r="M45" s="17" t="str">
        <f t="shared" si="0"/>
        <v>TBD</v>
      </c>
      <c r="N45" s="17" t="str">
        <f t="shared" si="1"/>
        <v>TBD</v>
      </c>
      <c r="O45" s="13"/>
      <c r="P45" s="13"/>
      <c r="Q45" s="139"/>
      <c r="R45" s="147" t="str">
        <f t="shared" si="2"/>
        <v>---</v>
      </c>
      <c r="S45" s="139"/>
      <c r="T45" s="147" t="str">
        <f t="shared" si="3"/>
        <v>---</v>
      </c>
      <c r="U45" s="27"/>
    </row>
    <row r="46" spans="1:21" ht="12.75" thickBot="1" x14ac:dyDescent="0.25">
      <c r="A46" s="35">
        <v>1</v>
      </c>
      <c r="B46" s="31" t="s">
        <v>26</v>
      </c>
      <c r="C46" s="32"/>
      <c r="D46" s="32"/>
      <c r="E46" s="32"/>
      <c r="F46" s="32"/>
      <c r="G46" s="32"/>
      <c r="H46" s="32"/>
      <c r="I46" s="32"/>
      <c r="J46" s="32"/>
      <c r="K46" s="33">
        <f t="shared" si="4"/>
        <v>0</v>
      </c>
      <c r="L46" s="206"/>
      <c r="M46" s="31" t="str">
        <f t="shared" si="0"/>
        <v>TBD</v>
      </c>
      <c r="N46" s="31" t="str">
        <f t="shared" si="1"/>
        <v>TBD</v>
      </c>
      <c r="O46" s="32"/>
      <c r="P46" s="32"/>
      <c r="Q46" s="140"/>
      <c r="R46" s="149" t="str">
        <f t="shared" si="2"/>
        <v>---</v>
      </c>
      <c r="S46" s="140"/>
      <c r="T46" s="154" t="str">
        <f t="shared" si="3"/>
        <v>---</v>
      </c>
      <c r="U46" s="34"/>
    </row>
    <row r="47" spans="1:21" ht="12.75" thickTop="1" x14ac:dyDescent="0.2"/>
  </sheetData>
  <mergeCells count="1">
    <mergeCell ref="F2:H2"/>
  </mergeCells>
  <conditionalFormatting sqref="R46 T46">
    <cfRule type="cellIs" dxfId="110" priority="23" stopIfTrue="1" operator="greaterThan">
      <formula>1</formula>
    </cfRule>
  </conditionalFormatting>
  <conditionalFormatting sqref="R10">
    <cfRule type="cellIs" dxfId="109" priority="22" stopIfTrue="1" operator="greaterThan">
      <formula>1</formula>
    </cfRule>
  </conditionalFormatting>
  <conditionalFormatting sqref="T10">
    <cfRule type="cellIs" dxfId="108" priority="21" stopIfTrue="1" operator="greaterThan">
      <formula>1</formula>
    </cfRule>
  </conditionalFormatting>
  <conditionalFormatting sqref="R6:R9">
    <cfRule type="cellIs" dxfId="107" priority="20" stopIfTrue="1" operator="greaterThan">
      <formula>1</formula>
    </cfRule>
  </conditionalFormatting>
  <conditionalFormatting sqref="T6:T9">
    <cfRule type="cellIs" dxfId="106" priority="19" stopIfTrue="1" operator="greaterThan">
      <formula>1</formula>
    </cfRule>
  </conditionalFormatting>
  <conditionalFormatting sqref="R11:R17">
    <cfRule type="cellIs" dxfId="105" priority="18" stopIfTrue="1" operator="greaterThan">
      <formula>1</formula>
    </cfRule>
  </conditionalFormatting>
  <conditionalFormatting sqref="T11:T17">
    <cfRule type="cellIs" dxfId="104" priority="17" stopIfTrue="1" operator="greaterThan">
      <formula>1</formula>
    </cfRule>
  </conditionalFormatting>
  <conditionalFormatting sqref="R19:R23">
    <cfRule type="cellIs" dxfId="103" priority="16" stopIfTrue="1" operator="greaterThan">
      <formula>1</formula>
    </cfRule>
  </conditionalFormatting>
  <conditionalFormatting sqref="T19:T23">
    <cfRule type="cellIs" dxfId="102" priority="15" stopIfTrue="1" operator="greaterThan">
      <formula>1</formula>
    </cfRule>
  </conditionalFormatting>
  <conditionalFormatting sqref="R25:R28">
    <cfRule type="cellIs" dxfId="101" priority="14" stopIfTrue="1" operator="greaterThan">
      <formula>1</formula>
    </cfRule>
  </conditionalFormatting>
  <conditionalFormatting sqref="T25:T28">
    <cfRule type="cellIs" dxfId="100" priority="13" stopIfTrue="1" operator="greaterThan">
      <formula>1</formula>
    </cfRule>
  </conditionalFormatting>
  <conditionalFormatting sqref="R30:R41">
    <cfRule type="cellIs" dxfId="99" priority="12" stopIfTrue="1" operator="greaterThan">
      <formula>1</formula>
    </cfRule>
  </conditionalFormatting>
  <conditionalFormatting sqref="T30:T41">
    <cfRule type="cellIs" dxfId="98" priority="11" stopIfTrue="1" operator="greaterThan">
      <formula>1</formula>
    </cfRule>
  </conditionalFormatting>
  <conditionalFormatting sqref="R43:R45">
    <cfRule type="cellIs" dxfId="97" priority="10" stopIfTrue="1" operator="greaterThan">
      <formula>1</formula>
    </cfRule>
  </conditionalFormatting>
  <conditionalFormatting sqref="T43:T45">
    <cfRule type="cellIs" dxfId="96" priority="9" stopIfTrue="1" operator="greaterThan">
      <formula>1</formula>
    </cfRule>
  </conditionalFormatting>
  <conditionalFormatting sqref="R18">
    <cfRule type="cellIs" dxfId="95" priority="8" stopIfTrue="1" operator="greaterThan">
      <formula>1</formula>
    </cfRule>
  </conditionalFormatting>
  <conditionalFormatting sqref="T18">
    <cfRule type="cellIs" dxfId="94" priority="7" stopIfTrue="1" operator="greaterThan">
      <formula>1</formula>
    </cfRule>
  </conditionalFormatting>
  <conditionalFormatting sqref="R24">
    <cfRule type="cellIs" dxfId="93" priority="6" stopIfTrue="1" operator="greaterThan">
      <formula>1</formula>
    </cfRule>
  </conditionalFormatting>
  <conditionalFormatting sqref="T24">
    <cfRule type="cellIs" dxfId="92" priority="5" stopIfTrue="1" operator="greaterThan">
      <formula>1</formula>
    </cfRule>
  </conditionalFormatting>
  <conditionalFormatting sqref="R29">
    <cfRule type="cellIs" dxfId="91" priority="4" stopIfTrue="1" operator="greaterThan">
      <formula>1</formula>
    </cfRule>
  </conditionalFormatting>
  <conditionalFormatting sqref="T29">
    <cfRule type="cellIs" dxfId="90" priority="3" stopIfTrue="1" operator="greaterThan">
      <formula>1</formula>
    </cfRule>
  </conditionalFormatting>
  <conditionalFormatting sqref="R42">
    <cfRule type="cellIs" dxfId="89" priority="2" stopIfTrue="1" operator="greaterThan">
      <formula>1</formula>
    </cfRule>
  </conditionalFormatting>
  <conditionalFormatting sqref="T42">
    <cfRule type="cellIs" dxfId="88" priority="1" stopIfTrue="1" operator="greaterThan">
      <formula>1</formula>
    </cfRule>
  </conditionalFormatting>
  <hyperlinks>
    <hyperlink ref="K1" location="'Laboratory Scope'!A1" display="Back to Lab Scope" xr:uid="{00000000-0004-0000-0700-000000000000}"/>
  </hyperlinks>
  <pageMargins left="0.22" right="0.16" top="1" bottom="1" header="0.5" footer="0.5"/>
  <pageSetup scale="74" orientation="landscape" horizontalDpi="1200" verticalDpi="1200" r:id="rId1"/>
  <headerFooter alignWithMargins="0">
    <oddHeader>&amp;C&amp;"Arial,Bold"&amp;12&amp;A</oddHeader>
    <oddFooter>&amp;R&amp;9Page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6"/>
  <sheetViews>
    <sheetView workbookViewId="0">
      <selection activeCell="K1" sqref="K1"/>
    </sheetView>
  </sheetViews>
  <sheetFormatPr defaultColWidth="9.140625" defaultRowHeight="12" x14ac:dyDescent="0.2"/>
  <cols>
    <col min="1" max="1" width="9.140625" style="1" bestFit="1" customWidth="1"/>
    <col min="2" max="2" width="6.85546875" style="3" customWidth="1"/>
    <col min="3" max="10" width="7.85546875" style="1" customWidth="1"/>
    <col min="11" max="11" width="8.42578125" style="1" customWidth="1"/>
    <col min="12" max="12" width="6.42578125" style="1" customWidth="1"/>
    <col min="13" max="13" width="6.5703125" style="1" customWidth="1"/>
    <col min="14" max="14" width="7.85546875" style="1" customWidth="1"/>
    <col min="15" max="15" width="5.85546875" style="1" bestFit="1" customWidth="1"/>
    <col min="16" max="16" width="8.140625" style="1" bestFit="1" customWidth="1"/>
    <col min="17" max="17" width="9.7109375" style="1" bestFit="1" customWidth="1"/>
    <col min="18" max="18" width="7.140625" style="150" customWidth="1"/>
    <col min="19" max="19" width="9.7109375" style="1" bestFit="1" customWidth="1"/>
    <col min="20" max="20" width="9.7109375" style="150" customWidth="1"/>
    <col min="21" max="21" width="27.140625" style="2" customWidth="1"/>
    <col min="22" max="16384" width="9.140625" style="1"/>
  </cols>
  <sheetData>
    <row r="1" spans="1:21" ht="13.5" thickTop="1" x14ac:dyDescent="0.2">
      <c r="A1" s="4" t="s">
        <v>0</v>
      </c>
      <c r="B1" s="5"/>
      <c r="C1" s="6"/>
      <c r="D1" s="7" t="s">
        <v>9</v>
      </c>
      <c r="E1" s="6"/>
      <c r="F1" s="7" t="s">
        <v>2</v>
      </c>
      <c r="G1" s="7"/>
      <c r="H1" s="7"/>
      <c r="I1" s="6"/>
      <c r="J1" s="6"/>
      <c r="K1" s="349" t="s">
        <v>405</v>
      </c>
      <c r="L1" s="8"/>
      <c r="M1" s="6"/>
      <c r="N1" s="6"/>
      <c r="O1" s="6"/>
      <c r="P1" s="6"/>
      <c r="Q1" s="6"/>
      <c r="R1" s="6"/>
      <c r="S1" s="8"/>
      <c r="T1" s="8"/>
      <c r="U1" s="9"/>
    </row>
    <row r="2" spans="1:21" ht="12.75" x14ac:dyDescent="0.2">
      <c r="A2" s="10" t="s">
        <v>1</v>
      </c>
      <c r="B2" s="11"/>
      <c r="C2" s="12"/>
      <c r="D2" s="11">
        <v>5</v>
      </c>
      <c r="E2" s="12"/>
      <c r="F2" s="480" t="s">
        <v>309</v>
      </c>
      <c r="G2" s="481"/>
      <c r="H2" s="482"/>
      <c r="I2" s="14"/>
      <c r="J2" s="12"/>
      <c r="K2" s="14"/>
      <c r="L2" s="14"/>
      <c r="M2" s="12"/>
      <c r="N2" s="12"/>
      <c r="O2" s="12"/>
      <c r="P2" s="12"/>
      <c r="Q2" s="201" t="s">
        <v>308</v>
      </c>
      <c r="R2" s="145"/>
      <c r="S2" s="201"/>
      <c r="T2" s="145"/>
      <c r="U2" s="15"/>
    </row>
    <row r="3" spans="1:21" ht="13.5" x14ac:dyDescent="0.25">
      <c r="A3" s="16"/>
      <c r="B3" s="17"/>
      <c r="C3" s="12"/>
      <c r="D3" s="18" t="s">
        <v>23</v>
      </c>
      <c r="E3" s="12"/>
      <c r="F3" s="12"/>
      <c r="G3" s="12"/>
      <c r="H3" s="12"/>
      <c r="I3" s="12"/>
      <c r="J3" s="12"/>
      <c r="K3" s="12"/>
      <c r="L3" s="12"/>
      <c r="M3" s="12"/>
      <c r="N3" s="12"/>
      <c r="O3" s="12"/>
      <c r="P3" s="142" t="s">
        <v>265</v>
      </c>
      <c r="Q3" s="192">
        <v>2</v>
      </c>
      <c r="R3" s="145"/>
      <c r="S3" s="192" t="s">
        <v>316</v>
      </c>
      <c r="T3" s="145"/>
      <c r="U3" s="15"/>
    </row>
    <row r="4" spans="1:21" x14ac:dyDescent="0.2">
      <c r="A4" s="16"/>
      <c r="B4" s="17"/>
      <c r="C4" s="203" t="s">
        <v>281</v>
      </c>
      <c r="D4" s="203" t="s">
        <v>282</v>
      </c>
      <c r="E4" s="203" t="s">
        <v>310</v>
      </c>
      <c r="F4" s="203" t="s">
        <v>285</v>
      </c>
      <c r="G4" s="203" t="s">
        <v>286</v>
      </c>
      <c r="H4" s="203" t="s">
        <v>286</v>
      </c>
      <c r="I4" s="203" t="s">
        <v>286</v>
      </c>
      <c r="J4" s="203" t="s">
        <v>286</v>
      </c>
      <c r="K4" s="12"/>
      <c r="L4" s="12"/>
      <c r="M4" s="12"/>
      <c r="N4" s="12"/>
      <c r="O4" s="12"/>
      <c r="P4" s="12"/>
      <c r="Q4" s="137"/>
      <c r="R4" s="145"/>
      <c r="S4" s="137"/>
      <c r="T4" s="145"/>
      <c r="U4" s="15"/>
    </row>
    <row r="5" spans="1:21" ht="25.5" thickBot="1" x14ac:dyDescent="0.3">
      <c r="A5" s="19" t="s">
        <v>3</v>
      </c>
      <c r="B5" s="20" t="s">
        <v>4</v>
      </c>
      <c r="C5" s="204" t="s">
        <v>288</v>
      </c>
      <c r="D5" s="204" t="s">
        <v>289</v>
      </c>
      <c r="E5" s="204" t="s">
        <v>311</v>
      </c>
      <c r="F5" s="204" t="s">
        <v>290</v>
      </c>
      <c r="G5" s="204" t="s">
        <v>291</v>
      </c>
      <c r="H5" s="204" t="s">
        <v>291</v>
      </c>
      <c r="I5" s="204" t="s">
        <v>291</v>
      </c>
      <c r="J5" s="204" t="s">
        <v>291</v>
      </c>
      <c r="K5" s="204" t="s">
        <v>292</v>
      </c>
      <c r="L5" s="204" t="s">
        <v>287</v>
      </c>
      <c r="M5" s="204" t="s">
        <v>5</v>
      </c>
      <c r="N5" s="204" t="s">
        <v>6</v>
      </c>
      <c r="O5" s="204" t="s">
        <v>4</v>
      </c>
      <c r="P5" s="204" t="s">
        <v>10</v>
      </c>
      <c r="Q5" s="208" t="s">
        <v>263</v>
      </c>
      <c r="R5" s="209" t="s">
        <v>264</v>
      </c>
      <c r="S5" s="208" t="s">
        <v>263</v>
      </c>
      <c r="T5" s="209" t="s">
        <v>264</v>
      </c>
      <c r="U5" s="207" t="s">
        <v>293</v>
      </c>
    </row>
    <row r="6" spans="1:21" ht="12.75" thickTop="1" x14ac:dyDescent="0.2">
      <c r="A6" s="16">
        <v>10000</v>
      </c>
      <c r="B6" s="17" t="s">
        <v>8</v>
      </c>
      <c r="C6" s="13"/>
      <c r="D6" s="13"/>
      <c r="E6" s="13"/>
      <c r="F6" s="13"/>
      <c r="G6" s="13"/>
      <c r="H6" s="13"/>
      <c r="I6" s="13"/>
      <c r="J6" s="13"/>
      <c r="K6" s="12">
        <f t="shared" ref="K6:K17" si="0">SQRT(SUMSQ(C6:J6))</f>
        <v>0</v>
      </c>
      <c r="L6" s="205"/>
      <c r="M6" s="17" t="str">
        <f>IF(L6="","TBD",IF(L6&gt;0,ROUND(TINV(0.0455,L6),2),"TBD"))</f>
        <v>TBD</v>
      </c>
      <c r="N6" s="17" t="str">
        <f>IF(M6="TBD","TBD",IF(L6&lt;&gt;0,FIXED((K6*M6),2-1-INT(LOG10(ABS(K6*M6)))),"TBD"))</f>
        <v>TBD</v>
      </c>
      <c r="O6" s="13"/>
      <c r="P6" s="13"/>
      <c r="Q6" s="139"/>
      <c r="R6" s="147" t="str">
        <f>IF(L6=0,"---",IF(Q6=0,"---",N6/(Q6/3)))</f>
        <v>---</v>
      </c>
      <c r="S6" s="139"/>
      <c r="T6" s="147" t="str">
        <f>IF(L6=0,"---",IF(S6=0,"---",N6/(S6/3)))</f>
        <v>---</v>
      </c>
      <c r="U6" s="27"/>
    </row>
    <row r="7" spans="1:21" x14ac:dyDescent="0.2">
      <c r="A7" s="16">
        <v>5000</v>
      </c>
      <c r="B7" s="218" t="s">
        <v>8</v>
      </c>
      <c r="C7" s="13"/>
      <c r="D7" s="13"/>
      <c r="E7" s="13"/>
      <c r="F7" s="13"/>
      <c r="G7" s="13"/>
      <c r="H7" s="13"/>
      <c r="I7" s="13"/>
      <c r="J7" s="13"/>
      <c r="K7" s="12">
        <f t="shared" si="0"/>
        <v>0</v>
      </c>
      <c r="L7" s="205"/>
      <c r="M7" s="17" t="str">
        <f t="shared" ref="M7:M65" si="1">IF(L7="","TBD",IF(L7&gt;0,ROUND(TINV(0.0455,L7),2),"TBD"))</f>
        <v>TBD</v>
      </c>
      <c r="N7" s="17" t="str">
        <f t="shared" ref="N7:N17" si="2">IF(M7="TBD","TBD",IF(L7&lt;&gt;0,FIXED((K7*M7),2-1-INT(LOG10(ABS(K7*M7)))),"TBD"))</f>
        <v>TBD</v>
      </c>
      <c r="O7" s="13"/>
      <c r="P7" s="13"/>
      <c r="Q7" s="139"/>
      <c r="R7" s="147" t="str">
        <f>IF(L7=0,"---",IF(Q7=0,"---",N7/(Q7/3)))</f>
        <v>---</v>
      </c>
      <c r="S7" s="139"/>
      <c r="T7" s="147" t="str">
        <f>IF(L7=0,"---",IF(S7=0,"---",N7/(S7/3)))</f>
        <v>---</v>
      </c>
      <c r="U7" s="27"/>
    </row>
    <row r="8" spans="1:21" x14ac:dyDescent="0.2">
      <c r="A8" s="16">
        <v>4000</v>
      </c>
      <c r="B8" s="17" t="s">
        <v>8</v>
      </c>
      <c r="C8" s="13"/>
      <c r="D8" s="13"/>
      <c r="E8" s="13"/>
      <c r="F8" s="13"/>
      <c r="G8" s="13"/>
      <c r="H8" s="13"/>
      <c r="I8" s="13"/>
      <c r="J8" s="13"/>
      <c r="K8" s="12">
        <f t="shared" si="0"/>
        <v>0</v>
      </c>
      <c r="L8" s="205"/>
      <c r="M8" s="17" t="str">
        <f t="shared" si="1"/>
        <v>TBD</v>
      </c>
      <c r="N8" s="17" t="str">
        <f t="shared" si="2"/>
        <v>TBD</v>
      </c>
      <c r="O8" s="13"/>
      <c r="P8" s="13"/>
      <c r="Q8" s="139"/>
      <c r="R8" s="147" t="str">
        <f>IF(L8=0,"---",IF(Q8=0,"---",N8/(Q8/3)))</f>
        <v>---</v>
      </c>
      <c r="S8" s="139"/>
      <c r="T8" s="147" t="str">
        <f>IF(L8=0,"---",IF(S8=0,"---",N8/(S8/3)))</f>
        <v>---</v>
      </c>
      <c r="U8" s="27"/>
    </row>
    <row r="9" spans="1:21" x14ac:dyDescent="0.2">
      <c r="A9" s="16">
        <v>3500</v>
      </c>
      <c r="B9" s="17" t="s">
        <v>8</v>
      </c>
      <c r="C9" s="13"/>
      <c r="D9" s="13"/>
      <c r="E9" s="13"/>
      <c r="F9" s="13"/>
      <c r="G9" s="13"/>
      <c r="H9" s="13"/>
      <c r="I9" s="13"/>
      <c r="J9" s="13"/>
      <c r="K9" s="12">
        <f t="shared" si="0"/>
        <v>0</v>
      </c>
      <c r="L9" s="205"/>
      <c r="M9" s="17" t="str">
        <f t="shared" si="1"/>
        <v>TBD</v>
      </c>
      <c r="N9" s="17" t="str">
        <f t="shared" si="2"/>
        <v>TBD</v>
      </c>
      <c r="O9" s="13"/>
      <c r="P9" s="13"/>
      <c r="Q9" s="139"/>
      <c r="R9" s="147" t="str">
        <f>IF(L9=0,"---",IF(Q9=0,"---",N9/(Q9/3)))</f>
        <v>---</v>
      </c>
      <c r="S9" s="139"/>
      <c r="T9" s="147" t="str">
        <f>IF(L9=0,"---",IF(S9=0,"---",N9/(S9/3)))</f>
        <v>---</v>
      </c>
      <c r="U9" s="27"/>
    </row>
    <row r="10" spans="1:21" x14ac:dyDescent="0.2">
      <c r="A10" s="16">
        <v>3000</v>
      </c>
      <c r="B10" s="17" t="s">
        <v>8</v>
      </c>
      <c r="C10" s="219"/>
      <c r="D10" s="219"/>
      <c r="E10" s="13"/>
      <c r="F10" s="13"/>
      <c r="G10" s="13"/>
      <c r="H10" s="13"/>
      <c r="I10" s="13"/>
      <c r="J10" s="13"/>
      <c r="K10" s="12">
        <f t="shared" si="0"/>
        <v>0</v>
      </c>
      <c r="L10" s="205"/>
      <c r="M10" s="17" t="str">
        <f t="shared" si="1"/>
        <v>TBD</v>
      </c>
      <c r="N10" s="17" t="str">
        <f t="shared" si="2"/>
        <v>TBD</v>
      </c>
      <c r="O10" s="13"/>
      <c r="P10" s="13"/>
      <c r="Q10" s="139"/>
      <c r="R10" s="147" t="str">
        <f>IF(L10=0,"---",IF(Q10=0,"---",N10/(Q10/3)))</f>
        <v>---</v>
      </c>
      <c r="S10" s="139"/>
      <c r="T10" s="147" t="str">
        <f>IF(L10=0,"---",IF(S10=0,"---",N10/(S10/3)))</f>
        <v>---</v>
      </c>
      <c r="U10" s="27"/>
    </row>
    <row r="11" spans="1:21" x14ac:dyDescent="0.2">
      <c r="A11" s="16">
        <v>2500</v>
      </c>
      <c r="B11" s="17" t="s">
        <v>8</v>
      </c>
      <c r="C11" s="13"/>
      <c r="D11" s="13"/>
      <c r="E11" s="13"/>
      <c r="F11" s="13"/>
      <c r="G11" s="13"/>
      <c r="H11" s="13"/>
      <c r="I11" s="13"/>
      <c r="J11" s="13"/>
      <c r="K11" s="12">
        <f t="shared" si="0"/>
        <v>0</v>
      </c>
      <c r="L11" s="205"/>
      <c r="M11" s="17" t="str">
        <f t="shared" si="1"/>
        <v>TBD</v>
      </c>
      <c r="N11" s="17" t="str">
        <f t="shared" si="2"/>
        <v>TBD</v>
      </c>
      <c r="O11" s="13"/>
      <c r="P11" s="13"/>
      <c r="Q11" s="139"/>
      <c r="R11" s="147" t="str">
        <f t="shared" ref="R11:R17" si="3">IF(L11=0,"---",IF(Q11=0,"---",N11/(Q11/3)))</f>
        <v>---</v>
      </c>
      <c r="S11" s="139"/>
      <c r="T11" s="147" t="str">
        <f t="shared" ref="T11:T17" si="4">IF(L11=0,"---",IF(S11=0,"---",N11/(S11/3)))</f>
        <v>---</v>
      </c>
      <c r="U11" s="27"/>
    </row>
    <row r="12" spans="1:21" x14ac:dyDescent="0.2">
      <c r="A12" s="16">
        <v>2000</v>
      </c>
      <c r="B12" s="17" t="s">
        <v>8</v>
      </c>
      <c r="C12" s="13"/>
      <c r="D12" s="13"/>
      <c r="E12" s="13"/>
      <c r="F12" s="13"/>
      <c r="G12" s="13"/>
      <c r="H12" s="13"/>
      <c r="I12" s="13"/>
      <c r="J12" s="13"/>
      <c r="K12" s="12">
        <f t="shared" si="0"/>
        <v>0</v>
      </c>
      <c r="L12" s="205"/>
      <c r="M12" s="17" t="str">
        <f t="shared" si="1"/>
        <v>TBD</v>
      </c>
      <c r="N12" s="17" t="str">
        <f t="shared" si="2"/>
        <v>TBD</v>
      </c>
      <c r="O12" s="13"/>
      <c r="P12" s="13"/>
      <c r="Q12" s="139"/>
      <c r="R12" s="147" t="str">
        <f t="shared" si="3"/>
        <v>---</v>
      </c>
      <c r="S12" s="139"/>
      <c r="T12" s="147" t="str">
        <f t="shared" si="4"/>
        <v>---</v>
      </c>
      <c r="U12" s="27"/>
    </row>
    <row r="13" spans="1:21" x14ac:dyDescent="0.2">
      <c r="A13" s="16">
        <v>1500</v>
      </c>
      <c r="B13" s="17" t="s">
        <v>8</v>
      </c>
      <c r="C13" s="13"/>
      <c r="D13" s="13"/>
      <c r="E13" s="13"/>
      <c r="F13" s="13"/>
      <c r="G13" s="13"/>
      <c r="H13" s="13"/>
      <c r="I13" s="13"/>
      <c r="J13" s="13"/>
      <c r="K13" s="12">
        <f t="shared" si="0"/>
        <v>0</v>
      </c>
      <c r="L13" s="205"/>
      <c r="M13" s="17" t="str">
        <f t="shared" si="1"/>
        <v>TBD</v>
      </c>
      <c r="N13" s="17" t="str">
        <f t="shared" si="2"/>
        <v>TBD</v>
      </c>
      <c r="O13" s="13"/>
      <c r="P13" s="13"/>
      <c r="Q13" s="139"/>
      <c r="R13" s="147" t="str">
        <f t="shared" si="3"/>
        <v>---</v>
      </c>
      <c r="S13" s="139"/>
      <c r="T13" s="147" t="str">
        <f t="shared" si="4"/>
        <v>---</v>
      </c>
      <c r="U13" s="27"/>
    </row>
    <row r="14" spans="1:21" x14ac:dyDescent="0.2">
      <c r="A14" s="16">
        <v>1000</v>
      </c>
      <c r="B14" s="17" t="s">
        <v>8</v>
      </c>
      <c r="C14" s="13"/>
      <c r="D14" s="13"/>
      <c r="E14" s="13"/>
      <c r="F14" s="13"/>
      <c r="G14" s="13"/>
      <c r="H14" s="13"/>
      <c r="I14" s="13"/>
      <c r="J14" s="13"/>
      <c r="K14" s="12">
        <f t="shared" si="0"/>
        <v>0</v>
      </c>
      <c r="L14" s="205"/>
      <c r="M14" s="17" t="str">
        <f t="shared" si="1"/>
        <v>TBD</v>
      </c>
      <c r="N14" s="17" t="str">
        <f t="shared" si="2"/>
        <v>TBD</v>
      </c>
      <c r="O14" s="13"/>
      <c r="P14" s="13"/>
      <c r="Q14" s="139"/>
      <c r="R14" s="147" t="str">
        <f t="shared" si="3"/>
        <v>---</v>
      </c>
      <c r="S14" s="139"/>
      <c r="T14" s="147" t="str">
        <f t="shared" si="4"/>
        <v>---</v>
      </c>
      <c r="U14" s="27"/>
    </row>
    <row r="15" spans="1:21" x14ac:dyDescent="0.2">
      <c r="A15" s="16">
        <v>500</v>
      </c>
      <c r="B15" s="17" t="s">
        <v>8</v>
      </c>
      <c r="C15" s="13"/>
      <c r="D15" s="13"/>
      <c r="E15" s="13"/>
      <c r="F15" s="13"/>
      <c r="G15" s="13"/>
      <c r="H15" s="13"/>
      <c r="I15" s="13"/>
      <c r="J15" s="13"/>
      <c r="K15" s="12">
        <f t="shared" si="0"/>
        <v>0</v>
      </c>
      <c r="L15" s="205"/>
      <c r="M15" s="17" t="str">
        <f t="shared" si="1"/>
        <v>TBD</v>
      </c>
      <c r="N15" s="17" t="str">
        <f t="shared" si="2"/>
        <v>TBD</v>
      </c>
      <c r="O15" s="13"/>
      <c r="P15" s="13"/>
      <c r="Q15" s="139"/>
      <c r="R15" s="147" t="str">
        <f t="shared" si="3"/>
        <v>---</v>
      </c>
      <c r="S15" s="139"/>
      <c r="T15" s="147" t="str">
        <f t="shared" si="4"/>
        <v>---</v>
      </c>
      <c r="U15" s="27"/>
    </row>
    <row r="16" spans="1:21" x14ac:dyDescent="0.2">
      <c r="A16" s="16">
        <v>250</v>
      </c>
      <c r="B16" s="17" t="s">
        <v>8</v>
      </c>
      <c r="C16" s="13"/>
      <c r="D16" s="13"/>
      <c r="E16" s="13"/>
      <c r="F16" s="13"/>
      <c r="G16" s="13"/>
      <c r="H16" s="13"/>
      <c r="I16" s="13"/>
      <c r="J16" s="13"/>
      <c r="K16" s="12">
        <f t="shared" si="0"/>
        <v>0</v>
      </c>
      <c r="L16" s="205"/>
      <c r="M16" s="17" t="str">
        <f t="shared" si="1"/>
        <v>TBD</v>
      </c>
      <c r="N16" s="17" t="str">
        <f t="shared" si="2"/>
        <v>TBD</v>
      </c>
      <c r="O16" s="13"/>
      <c r="P16" s="13"/>
      <c r="Q16" s="139"/>
      <c r="R16" s="147" t="str">
        <f t="shared" si="3"/>
        <v>---</v>
      </c>
      <c r="S16" s="139"/>
      <c r="T16" s="147" t="str">
        <f t="shared" si="4"/>
        <v>---</v>
      </c>
      <c r="U16" s="27"/>
    </row>
    <row r="17" spans="1:21" x14ac:dyDescent="0.2">
      <c r="A17" s="16">
        <v>100</v>
      </c>
      <c r="B17" s="17" t="s">
        <v>8</v>
      </c>
      <c r="C17" s="13"/>
      <c r="D17" s="13"/>
      <c r="E17" s="13"/>
      <c r="F17" s="13"/>
      <c r="G17" s="13"/>
      <c r="H17" s="13"/>
      <c r="I17" s="13"/>
      <c r="J17" s="13"/>
      <c r="K17" s="12">
        <f t="shared" si="0"/>
        <v>0</v>
      </c>
      <c r="L17" s="205"/>
      <c r="M17" s="17" t="str">
        <f t="shared" si="1"/>
        <v>TBD</v>
      </c>
      <c r="N17" s="17" t="str">
        <f t="shared" si="2"/>
        <v>TBD</v>
      </c>
      <c r="O17" s="13"/>
      <c r="P17" s="13"/>
      <c r="Q17" s="139"/>
      <c r="R17" s="147" t="str">
        <f t="shared" si="3"/>
        <v>---</v>
      </c>
      <c r="S17" s="139"/>
      <c r="T17" s="147" t="str">
        <f t="shared" si="4"/>
        <v>---</v>
      </c>
      <c r="U17" s="27"/>
    </row>
    <row r="18" spans="1:21" s="153" customFormat="1" x14ac:dyDescent="0.2">
      <c r="A18" s="214"/>
      <c r="B18" s="215"/>
      <c r="C18" s="152"/>
      <c r="D18" s="152"/>
      <c r="E18" s="152"/>
      <c r="F18" s="152"/>
      <c r="G18" s="152"/>
      <c r="H18" s="152"/>
      <c r="I18" s="152"/>
      <c r="J18" s="152"/>
      <c r="K18" s="152"/>
      <c r="L18" s="152"/>
      <c r="M18" s="152"/>
      <c r="N18" s="152"/>
      <c r="O18" s="152"/>
      <c r="P18" s="152"/>
      <c r="Q18" s="216"/>
      <c r="R18" s="148"/>
      <c r="S18" s="216"/>
      <c r="T18" s="148"/>
      <c r="U18" s="217"/>
    </row>
    <row r="19" spans="1:21" x14ac:dyDescent="0.2">
      <c r="A19" s="16">
        <v>50</v>
      </c>
      <c r="B19" s="17" t="s">
        <v>8</v>
      </c>
      <c r="C19" s="13"/>
      <c r="D19" s="13"/>
      <c r="E19" s="13"/>
      <c r="F19" s="13"/>
      <c r="G19" s="13"/>
      <c r="H19" s="13"/>
      <c r="I19" s="13"/>
      <c r="J19" s="13"/>
      <c r="K19" s="12">
        <f>SQRT(SUMSQ(C19:J19))</f>
        <v>0</v>
      </c>
      <c r="L19" s="205"/>
      <c r="M19" s="17" t="str">
        <f t="shared" si="1"/>
        <v>TBD</v>
      </c>
      <c r="N19" s="17" t="str">
        <f>IF(M19="TBD","TBD",IF(L19&lt;&gt;0,FIXED((K19*M19),2-1-INT(LOG10(ABS(K19*M19)))),"TBD"))</f>
        <v>TBD</v>
      </c>
      <c r="O19" s="13"/>
      <c r="P19" s="13"/>
      <c r="Q19" s="139"/>
      <c r="R19" s="147" t="str">
        <f>IF(L19=0,"---",IF(Q19=0,"---",N19/(Q19/3)))</f>
        <v>---</v>
      </c>
      <c r="S19" s="139"/>
      <c r="T19" s="147" t="str">
        <f>IF(L19=0,"---",IF(S19=0,"---",N19/(S19/3)))</f>
        <v>---</v>
      </c>
      <c r="U19" s="27"/>
    </row>
    <row r="20" spans="1:21" x14ac:dyDescent="0.2">
      <c r="A20" s="16">
        <v>30</v>
      </c>
      <c r="B20" s="17" t="s">
        <v>8</v>
      </c>
      <c r="C20" s="13"/>
      <c r="D20" s="13"/>
      <c r="E20" s="13"/>
      <c r="F20" s="13"/>
      <c r="G20" s="13"/>
      <c r="H20" s="13"/>
      <c r="I20" s="13"/>
      <c r="J20" s="13"/>
      <c r="K20" s="12">
        <f>SQRT(SUMSQ(C20:J20))</f>
        <v>0</v>
      </c>
      <c r="L20" s="205"/>
      <c r="M20" s="17" t="str">
        <f t="shared" si="1"/>
        <v>TBD</v>
      </c>
      <c r="N20" s="17" t="str">
        <f>IF(M20="TBD","TBD",IF(L20&lt;&gt;0,FIXED((K20*M20),2-1-INT(LOG10(ABS(K20*M20)))),"TBD"))</f>
        <v>TBD</v>
      </c>
      <c r="O20" s="13"/>
      <c r="P20" s="13"/>
      <c r="Q20" s="139"/>
      <c r="R20" s="147" t="str">
        <f>IF(L20=0,"---",IF(Q20=0,"---",N20/(Q20/3)))</f>
        <v>---</v>
      </c>
      <c r="S20" s="139"/>
      <c r="T20" s="147" t="str">
        <f>IF(L20=0,"---",IF(S20=0,"---",N20/(S20/3)))</f>
        <v>---</v>
      </c>
      <c r="U20" s="27"/>
    </row>
    <row r="21" spans="1:21" x14ac:dyDescent="0.2">
      <c r="A21" s="16">
        <v>25</v>
      </c>
      <c r="B21" s="17" t="s">
        <v>8</v>
      </c>
      <c r="C21" s="13"/>
      <c r="D21" s="13"/>
      <c r="E21" s="13"/>
      <c r="F21" s="13"/>
      <c r="G21" s="13"/>
      <c r="H21" s="13"/>
      <c r="I21" s="13"/>
      <c r="J21" s="13"/>
      <c r="K21" s="12">
        <f>SQRT(SUMSQ(C21:J21))</f>
        <v>0</v>
      </c>
      <c r="L21" s="205"/>
      <c r="M21" s="17" t="str">
        <f t="shared" si="1"/>
        <v>TBD</v>
      </c>
      <c r="N21" s="17" t="str">
        <f>IF(M21="TBD","TBD",IF(L21&lt;&gt;0,FIXED((K21*M21),2-1-INT(LOG10(ABS(K21*M21)))),"TBD"))</f>
        <v>TBD</v>
      </c>
      <c r="O21" s="13"/>
      <c r="P21" s="13"/>
      <c r="Q21" s="139"/>
      <c r="R21" s="147" t="str">
        <f>IF(L21=0,"---",IF(Q21=0,"---",N21/(Q21/3)))</f>
        <v>---</v>
      </c>
      <c r="S21" s="139"/>
      <c r="T21" s="147" t="str">
        <f>IF(L21=0,"---",IF(S21=0,"---",N21/(S21/3)))</f>
        <v>---</v>
      </c>
      <c r="U21" s="27"/>
    </row>
    <row r="22" spans="1:21" x14ac:dyDescent="0.2">
      <c r="A22" s="16">
        <v>20</v>
      </c>
      <c r="B22" s="17" t="s">
        <v>8</v>
      </c>
      <c r="C22" s="13"/>
      <c r="D22" s="13"/>
      <c r="E22" s="13"/>
      <c r="F22" s="13"/>
      <c r="G22" s="13"/>
      <c r="H22" s="13"/>
      <c r="I22" s="13"/>
      <c r="J22" s="13"/>
      <c r="K22" s="12">
        <f>SQRT(SUMSQ(C22:J22))</f>
        <v>0</v>
      </c>
      <c r="L22" s="205"/>
      <c r="M22" s="17" t="str">
        <f t="shared" si="1"/>
        <v>TBD</v>
      </c>
      <c r="N22" s="17" t="str">
        <f>IF(M22="TBD","TBD",IF(L22&lt;&gt;0,FIXED((K22*M22),2-1-INT(LOG10(ABS(K22*M22)))),"TBD"))</f>
        <v>TBD</v>
      </c>
      <c r="O22" s="13"/>
      <c r="P22" s="13"/>
      <c r="Q22" s="139"/>
      <c r="R22" s="147" t="str">
        <f>IF(L22=0,"---",IF(Q22=0,"---",N22/(Q22/3)))</f>
        <v>---</v>
      </c>
      <c r="S22" s="139"/>
      <c r="T22" s="147" t="str">
        <f>IF(L22=0,"---",IF(S22=0,"---",N22/(S22/3)))</f>
        <v>---</v>
      </c>
      <c r="U22" s="27"/>
    </row>
    <row r="23" spans="1:21" x14ac:dyDescent="0.2">
      <c r="A23" s="16">
        <v>10</v>
      </c>
      <c r="B23" s="17" t="s">
        <v>8</v>
      </c>
      <c r="C23" s="13"/>
      <c r="D23" s="13"/>
      <c r="E23" s="13"/>
      <c r="F23" s="13"/>
      <c r="G23" s="13"/>
      <c r="H23" s="13"/>
      <c r="I23" s="13"/>
      <c r="J23" s="13"/>
      <c r="K23" s="12">
        <f>SQRT(SUMSQ(C23:J23))</f>
        <v>0</v>
      </c>
      <c r="L23" s="205"/>
      <c r="M23" s="17" t="str">
        <f t="shared" si="1"/>
        <v>TBD</v>
      </c>
      <c r="N23" s="17" t="str">
        <f>IF(M23="TBD","TBD",IF(L23&lt;&gt;0,FIXED((K23*M23),2-1-INT(LOG10(ABS(K23*M23)))),"TBD"))</f>
        <v>TBD</v>
      </c>
      <c r="O23" s="13"/>
      <c r="P23" s="13"/>
      <c r="Q23" s="139"/>
      <c r="R23" s="147" t="str">
        <f>IF(L23=0,"---",IF(Q23=0,"---",N23/(Q23/3)))</f>
        <v>---</v>
      </c>
      <c r="S23" s="139"/>
      <c r="T23" s="147" t="str">
        <f>IF(L23=0,"---",IF(S23=0,"---",N23/(S23/3)))</f>
        <v>---</v>
      </c>
      <c r="U23" s="27"/>
    </row>
    <row r="24" spans="1:21" s="153" customFormat="1" x14ac:dyDescent="0.2">
      <c r="A24" s="214"/>
      <c r="B24" s="215"/>
      <c r="C24" s="152"/>
      <c r="D24" s="152"/>
      <c r="E24" s="152"/>
      <c r="F24" s="152"/>
      <c r="G24" s="152"/>
      <c r="H24" s="152"/>
      <c r="I24" s="152"/>
      <c r="J24" s="152"/>
      <c r="K24" s="152"/>
      <c r="L24" s="152"/>
      <c r="M24" s="215"/>
      <c r="N24" s="152"/>
      <c r="O24" s="152"/>
      <c r="P24" s="152"/>
      <c r="Q24" s="216"/>
      <c r="R24" s="148"/>
      <c r="S24" s="216"/>
      <c r="T24" s="216"/>
      <c r="U24" s="217"/>
    </row>
    <row r="25" spans="1:21" x14ac:dyDescent="0.2">
      <c r="A25" s="16">
        <v>5</v>
      </c>
      <c r="B25" s="17" t="s">
        <v>8</v>
      </c>
      <c r="C25" s="13"/>
      <c r="D25" s="13"/>
      <c r="E25" s="13"/>
      <c r="F25" s="13"/>
      <c r="G25" s="13"/>
      <c r="H25" s="13"/>
      <c r="I25" s="13"/>
      <c r="J25" s="13"/>
      <c r="K25" s="12">
        <f>SQRT(SUMSQ(C25:J25))</f>
        <v>0</v>
      </c>
      <c r="L25" s="205"/>
      <c r="M25" s="17" t="str">
        <f t="shared" si="1"/>
        <v>TBD</v>
      </c>
      <c r="N25" s="17" t="str">
        <f>IF(M25="TBD","TBD",IF(L25&lt;&gt;0,FIXED((K25*M25),2-1-INT(LOG10(ABS(K25*M25)))),"TBD"))</f>
        <v>TBD</v>
      </c>
      <c r="O25" s="13"/>
      <c r="P25" s="13"/>
      <c r="Q25" s="139"/>
      <c r="R25" s="147" t="str">
        <f>IF(L25=0,"---",IF(Q25=0,"---",N25/(Q25/3)))</f>
        <v>---</v>
      </c>
      <c r="S25" s="139"/>
      <c r="T25" s="147" t="str">
        <f>IF(L25=0,"---",IF(S25=0,"---",N25/(S25/3)))</f>
        <v>---</v>
      </c>
      <c r="U25" s="27"/>
    </row>
    <row r="26" spans="1:21" x14ac:dyDescent="0.2">
      <c r="A26" s="16">
        <v>3</v>
      </c>
      <c r="B26" s="17" t="s">
        <v>8</v>
      </c>
      <c r="C26" s="13"/>
      <c r="D26" s="13"/>
      <c r="E26" s="13"/>
      <c r="F26" s="13"/>
      <c r="G26" s="13"/>
      <c r="H26" s="13"/>
      <c r="I26" s="13"/>
      <c r="J26" s="13"/>
      <c r="K26" s="12">
        <f>SQRT(SUMSQ(C26:J26))</f>
        <v>0</v>
      </c>
      <c r="L26" s="205"/>
      <c r="M26" s="17" t="str">
        <f t="shared" si="1"/>
        <v>TBD</v>
      </c>
      <c r="N26" s="17" t="str">
        <f>IF(M26="TBD","TBD",IF(L26&lt;&gt;0,FIXED((K26*M26),2-1-INT(LOG10(ABS(K26*M26)))),"TBD"))</f>
        <v>TBD</v>
      </c>
      <c r="O26" s="13"/>
      <c r="P26" s="13"/>
      <c r="Q26" s="139"/>
      <c r="R26" s="147" t="str">
        <f>IF(L26=0,"---",IF(Q26=0,"---",N26/(Q26/3)))</f>
        <v>---</v>
      </c>
      <c r="S26" s="139"/>
      <c r="T26" s="147" t="str">
        <f>IF(L26=0,"---",IF(S26=0,"---",N26/(S26/3)))</f>
        <v>---</v>
      </c>
      <c r="U26" s="27"/>
    </row>
    <row r="27" spans="1:21" x14ac:dyDescent="0.2">
      <c r="A27" s="16">
        <v>2</v>
      </c>
      <c r="B27" s="17" t="s">
        <v>8</v>
      </c>
      <c r="C27" s="13"/>
      <c r="D27" s="13"/>
      <c r="E27" s="13"/>
      <c r="F27" s="13"/>
      <c r="G27" s="13"/>
      <c r="H27" s="13"/>
      <c r="I27" s="13"/>
      <c r="J27" s="13"/>
      <c r="K27" s="12">
        <f>SQRT(SUMSQ(C27:J27))</f>
        <v>0</v>
      </c>
      <c r="L27" s="205"/>
      <c r="M27" s="17" t="str">
        <f t="shared" si="1"/>
        <v>TBD</v>
      </c>
      <c r="N27" s="17" t="str">
        <f>IF(M27="TBD","TBD",IF(L27&lt;&gt;0,FIXED((K27*M27),2-1-INT(LOG10(ABS(K27*M27)))),"TBD"))</f>
        <v>TBD</v>
      </c>
      <c r="O27" s="13"/>
      <c r="P27" s="13"/>
      <c r="Q27" s="139"/>
      <c r="R27" s="147" t="str">
        <f>IF(L27=0,"---",IF(Q27=0,"---",N27/(Q27/3)))</f>
        <v>---</v>
      </c>
      <c r="S27" s="139"/>
      <c r="T27" s="147" t="str">
        <f>IF(L27=0,"---",IF(S27=0,"---",N27/(S27/3)))</f>
        <v>---</v>
      </c>
      <c r="U27" s="27"/>
    </row>
    <row r="28" spans="1:21" x14ac:dyDescent="0.2">
      <c r="A28" s="16">
        <v>1</v>
      </c>
      <c r="B28" s="17" t="s">
        <v>8</v>
      </c>
      <c r="C28" s="13"/>
      <c r="D28" s="13"/>
      <c r="E28" s="13"/>
      <c r="F28" s="13"/>
      <c r="G28" s="13"/>
      <c r="H28" s="13"/>
      <c r="I28" s="13"/>
      <c r="J28" s="13"/>
      <c r="K28" s="12">
        <f>SQRT(SUMSQ(C28:J28))</f>
        <v>0</v>
      </c>
      <c r="L28" s="205"/>
      <c r="M28" s="17" t="str">
        <f t="shared" si="1"/>
        <v>TBD</v>
      </c>
      <c r="N28" s="17" t="str">
        <f>IF(M28="TBD","TBD",IF(L28&lt;&gt;0,FIXED((K28*M28),2-1-INT(LOG10(ABS(K28*M28)))),"TBD"))</f>
        <v>TBD</v>
      </c>
      <c r="O28" s="13"/>
      <c r="P28" s="13"/>
      <c r="Q28" s="139"/>
      <c r="R28" s="147" t="str">
        <f>IF(L28=0,"---",IF(Q28=0,"---",N28/(Q28/3)))</f>
        <v>---</v>
      </c>
      <c r="S28" s="139"/>
      <c r="T28" s="147" t="str">
        <f>IF(L28=0,"---",IF(S28=0,"---",N28/(S28/3)))</f>
        <v>---</v>
      </c>
      <c r="U28" s="27"/>
    </row>
    <row r="29" spans="1:21" s="153" customFormat="1" x14ac:dyDescent="0.2">
      <c r="A29" s="214"/>
      <c r="B29" s="215"/>
      <c r="C29" s="152"/>
      <c r="D29" s="152"/>
      <c r="E29" s="152"/>
      <c r="F29" s="152"/>
      <c r="G29" s="152"/>
      <c r="H29" s="152"/>
      <c r="I29" s="152"/>
      <c r="J29" s="152"/>
      <c r="K29" s="152"/>
      <c r="L29" s="152"/>
      <c r="M29" s="215"/>
      <c r="N29" s="152"/>
      <c r="O29" s="152"/>
      <c r="P29" s="152"/>
      <c r="Q29" s="216"/>
      <c r="R29" s="148"/>
      <c r="S29" s="216"/>
      <c r="T29" s="147"/>
      <c r="U29" s="217"/>
    </row>
    <row r="30" spans="1:21" x14ac:dyDescent="0.2">
      <c r="A30" s="16">
        <v>0.5</v>
      </c>
      <c r="B30" s="17" t="s">
        <v>8</v>
      </c>
      <c r="C30" s="13"/>
      <c r="D30" s="13"/>
      <c r="E30" s="13"/>
      <c r="F30" s="13"/>
      <c r="G30" s="13"/>
      <c r="H30" s="13"/>
      <c r="I30" s="13"/>
      <c r="J30" s="13"/>
      <c r="K30" s="12">
        <f t="shared" ref="K30:K41" si="5">SQRT(SUMSQ(C30:J30))</f>
        <v>0</v>
      </c>
      <c r="L30" s="205"/>
      <c r="M30" s="17" t="str">
        <f t="shared" si="1"/>
        <v>TBD</v>
      </c>
      <c r="N30" s="17" t="str">
        <f t="shared" ref="N30:N41" si="6">IF(M30="TBD","TBD",IF(L30&lt;&gt;0,FIXED((K30*M30),2-1-INT(LOG10(ABS(K30*M30)))),"TBD"))</f>
        <v>TBD</v>
      </c>
      <c r="O30" s="13"/>
      <c r="P30" s="13"/>
      <c r="Q30" s="139"/>
      <c r="R30" s="147" t="str">
        <f t="shared" ref="R30:R41" si="7">IF(L30=0,"---",IF(Q30=0,"---",N30/(Q30/3)))</f>
        <v>---</v>
      </c>
      <c r="S30" s="139"/>
      <c r="T30" s="147" t="str">
        <f t="shared" ref="T30:T41" si="8">IF(L30=0,"---",IF(S30=0,"---",N30/(S30/3)))</f>
        <v>---</v>
      </c>
      <c r="U30" s="27"/>
    </row>
    <row r="31" spans="1:21" x14ac:dyDescent="0.2">
      <c r="A31" s="16">
        <v>0.3</v>
      </c>
      <c r="B31" s="17" t="s">
        <v>8</v>
      </c>
      <c r="C31" s="13"/>
      <c r="D31" s="13"/>
      <c r="E31" s="13"/>
      <c r="F31" s="13"/>
      <c r="G31" s="13"/>
      <c r="H31" s="13"/>
      <c r="I31" s="13"/>
      <c r="J31" s="13"/>
      <c r="K31" s="12">
        <f t="shared" si="5"/>
        <v>0</v>
      </c>
      <c r="L31" s="205"/>
      <c r="M31" s="17" t="str">
        <f t="shared" si="1"/>
        <v>TBD</v>
      </c>
      <c r="N31" s="17" t="str">
        <f t="shared" si="6"/>
        <v>TBD</v>
      </c>
      <c r="O31" s="13"/>
      <c r="P31" s="13"/>
      <c r="Q31" s="139"/>
      <c r="R31" s="147" t="str">
        <f t="shared" si="7"/>
        <v>---</v>
      </c>
      <c r="S31" s="139"/>
      <c r="T31" s="147" t="str">
        <f t="shared" si="8"/>
        <v>---</v>
      </c>
      <c r="U31" s="27"/>
    </row>
    <row r="32" spans="1:21" x14ac:dyDescent="0.2">
      <c r="A32" s="16">
        <v>0.2</v>
      </c>
      <c r="B32" s="17" t="s">
        <v>8</v>
      </c>
      <c r="C32" s="13"/>
      <c r="D32" s="13"/>
      <c r="E32" s="13"/>
      <c r="F32" s="13"/>
      <c r="G32" s="13"/>
      <c r="H32" s="13"/>
      <c r="I32" s="13"/>
      <c r="J32" s="13"/>
      <c r="K32" s="12">
        <f t="shared" si="5"/>
        <v>0</v>
      </c>
      <c r="L32" s="205"/>
      <c r="M32" s="17" t="str">
        <f t="shared" si="1"/>
        <v>TBD</v>
      </c>
      <c r="N32" s="17" t="str">
        <f t="shared" si="6"/>
        <v>TBD</v>
      </c>
      <c r="O32" s="13"/>
      <c r="P32" s="13"/>
      <c r="Q32" s="139"/>
      <c r="R32" s="147" t="str">
        <f t="shared" si="7"/>
        <v>---</v>
      </c>
      <c r="S32" s="139"/>
      <c r="T32" s="147" t="str">
        <f t="shared" si="8"/>
        <v>---</v>
      </c>
      <c r="U32" s="27"/>
    </row>
    <row r="33" spans="1:21" x14ac:dyDescent="0.2">
      <c r="A33" s="16">
        <v>0.1</v>
      </c>
      <c r="B33" s="17" t="s">
        <v>8</v>
      </c>
      <c r="C33" s="13"/>
      <c r="D33" s="13"/>
      <c r="E33" s="13"/>
      <c r="F33" s="13"/>
      <c r="G33" s="13"/>
      <c r="H33" s="13"/>
      <c r="I33" s="13"/>
      <c r="J33" s="13"/>
      <c r="K33" s="12">
        <f t="shared" si="5"/>
        <v>0</v>
      </c>
      <c r="L33" s="205"/>
      <c r="M33" s="17" t="str">
        <f t="shared" si="1"/>
        <v>TBD</v>
      </c>
      <c r="N33" s="17" t="str">
        <f t="shared" si="6"/>
        <v>TBD</v>
      </c>
      <c r="O33" s="13"/>
      <c r="P33" s="13"/>
      <c r="Q33" s="139"/>
      <c r="R33" s="147" t="str">
        <f t="shared" si="7"/>
        <v>---</v>
      </c>
      <c r="S33" s="139"/>
      <c r="T33" s="147" t="str">
        <f t="shared" si="8"/>
        <v>---</v>
      </c>
      <c r="U33" s="27"/>
    </row>
    <row r="34" spans="1:21" x14ac:dyDescent="0.2">
      <c r="A34" s="16">
        <v>0.05</v>
      </c>
      <c r="B34" s="17" t="s">
        <v>8</v>
      </c>
      <c r="C34" s="13"/>
      <c r="D34" s="13"/>
      <c r="E34" s="13"/>
      <c r="F34" s="13"/>
      <c r="G34" s="13"/>
      <c r="H34" s="13"/>
      <c r="I34" s="13"/>
      <c r="J34" s="13"/>
      <c r="K34" s="12">
        <f t="shared" si="5"/>
        <v>0</v>
      </c>
      <c r="L34" s="205"/>
      <c r="M34" s="17" t="str">
        <f t="shared" si="1"/>
        <v>TBD</v>
      </c>
      <c r="N34" s="17" t="str">
        <f t="shared" si="6"/>
        <v>TBD</v>
      </c>
      <c r="O34" s="13"/>
      <c r="P34" s="13"/>
      <c r="Q34" s="139"/>
      <c r="R34" s="147" t="str">
        <f t="shared" si="7"/>
        <v>---</v>
      </c>
      <c r="S34" s="139"/>
      <c r="T34" s="147" t="str">
        <f t="shared" si="8"/>
        <v>---</v>
      </c>
      <c r="U34" s="27"/>
    </row>
    <row r="35" spans="1:21" x14ac:dyDescent="0.2">
      <c r="A35" s="16">
        <v>0.03</v>
      </c>
      <c r="B35" s="17" t="s">
        <v>8</v>
      </c>
      <c r="C35" s="13"/>
      <c r="D35" s="13"/>
      <c r="E35" s="13"/>
      <c r="F35" s="13"/>
      <c r="G35" s="13"/>
      <c r="H35" s="13"/>
      <c r="I35" s="13"/>
      <c r="J35" s="13"/>
      <c r="K35" s="12">
        <f t="shared" si="5"/>
        <v>0</v>
      </c>
      <c r="L35" s="205"/>
      <c r="M35" s="17" t="str">
        <f t="shared" si="1"/>
        <v>TBD</v>
      </c>
      <c r="N35" s="17" t="str">
        <f t="shared" si="6"/>
        <v>TBD</v>
      </c>
      <c r="O35" s="13"/>
      <c r="P35" s="13"/>
      <c r="Q35" s="139"/>
      <c r="R35" s="147" t="str">
        <f t="shared" si="7"/>
        <v>---</v>
      </c>
      <c r="S35" s="139"/>
      <c r="T35" s="147" t="str">
        <f t="shared" si="8"/>
        <v>---</v>
      </c>
      <c r="U35" s="27"/>
    </row>
    <row r="36" spans="1:21" x14ac:dyDescent="0.2">
      <c r="A36" s="16">
        <v>0.02</v>
      </c>
      <c r="B36" s="17" t="s">
        <v>8</v>
      </c>
      <c r="C36" s="13"/>
      <c r="D36" s="13"/>
      <c r="E36" s="13"/>
      <c r="F36" s="13"/>
      <c r="G36" s="13"/>
      <c r="H36" s="13"/>
      <c r="I36" s="13"/>
      <c r="J36" s="13"/>
      <c r="K36" s="12">
        <f t="shared" si="5"/>
        <v>0</v>
      </c>
      <c r="L36" s="205"/>
      <c r="M36" s="17" t="str">
        <f t="shared" si="1"/>
        <v>TBD</v>
      </c>
      <c r="N36" s="17" t="str">
        <f t="shared" si="6"/>
        <v>TBD</v>
      </c>
      <c r="O36" s="13"/>
      <c r="P36" s="13"/>
      <c r="Q36" s="139"/>
      <c r="R36" s="147" t="str">
        <f t="shared" si="7"/>
        <v>---</v>
      </c>
      <c r="S36" s="139"/>
      <c r="T36" s="147" t="str">
        <f t="shared" si="8"/>
        <v>---</v>
      </c>
      <c r="U36" s="27"/>
    </row>
    <row r="37" spans="1:21" x14ac:dyDescent="0.2">
      <c r="A37" s="16">
        <v>0.01</v>
      </c>
      <c r="B37" s="17" t="s">
        <v>8</v>
      </c>
      <c r="C37" s="13"/>
      <c r="D37" s="13"/>
      <c r="E37" s="13"/>
      <c r="F37" s="13"/>
      <c r="G37" s="13"/>
      <c r="H37" s="13"/>
      <c r="I37" s="13"/>
      <c r="J37" s="13"/>
      <c r="K37" s="12">
        <f t="shared" si="5"/>
        <v>0</v>
      </c>
      <c r="L37" s="205"/>
      <c r="M37" s="17" t="str">
        <f t="shared" si="1"/>
        <v>TBD</v>
      </c>
      <c r="N37" s="17" t="str">
        <f t="shared" si="6"/>
        <v>TBD</v>
      </c>
      <c r="O37" s="13"/>
      <c r="P37" s="13"/>
      <c r="Q37" s="139"/>
      <c r="R37" s="147" t="str">
        <f t="shared" si="7"/>
        <v>---</v>
      </c>
      <c r="S37" s="139"/>
      <c r="T37" s="147" t="str">
        <f t="shared" si="8"/>
        <v>---</v>
      </c>
      <c r="U37" s="27"/>
    </row>
    <row r="38" spans="1:21" x14ac:dyDescent="0.2">
      <c r="A38" s="16">
        <v>5.0000000000000001E-3</v>
      </c>
      <c r="B38" s="17" t="s">
        <v>8</v>
      </c>
      <c r="C38" s="13"/>
      <c r="D38" s="13"/>
      <c r="E38" s="13"/>
      <c r="F38" s="13"/>
      <c r="G38" s="13"/>
      <c r="H38" s="13"/>
      <c r="I38" s="13"/>
      <c r="J38" s="13"/>
      <c r="K38" s="12">
        <f t="shared" si="5"/>
        <v>0</v>
      </c>
      <c r="L38" s="205"/>
      <c r="M38" s="17" t="str">
        <f t="shared" si="1"/>
        <v>TBD</v>
      </c>
      <c r="N38" s="17" t="str">
        <f t="shared" si="6"/>
        <v>TBD</v>
      </c>
      <c r="O38" s="13"/>
      <c r="P38" s="13"/>
      <c r="Q38" s="139"/>
      <c r="R38" s="147" t="str">
        <f t="shared" si="7"/>
        <v>---</v>
      </c>
      <c r="S38" s="139"/>
      <c r="T38" s="147" t="str">
        <f t="shared" si="8"/>
        <v>---</v>
      </c>
      <c r="U38" s="27"/>
    </row>
    <row r="39" spans="1:21" x14ac:dyDescent="0.2">
      <c r="A39" s="16">
        <v>3.0000000000000001E-3</v>
      </c>
      <c r="B39" s="17" t="s">
        <v>8</v>
      </c>
      <c r="C39" s="13"/>
      <c r="D39" s="13"/>
      <c r="E39" s="13"/>
      <c r="F39" s="13"/>
      <c r="G39" s="13"/>
      <c r="H39" s="13"/>
      <c r="I39" s="13"/>
      <c r="J39" s="13"/>
      <c r="K39" s="12">
        <f t="shared" si="5"/>
        <v>0</v>
      </c>
      <c r="L39" s="205"/>
      <c r="M39" s="17" t="str">
        <f t="shared" si="1"/>
        <v>TBD</v>
      </c>
      <c r="N39" s="17" t="str">
        <f t="shared" si="6"/>
        <v>TBD</v>
      </c>
      <c r="O39" s="13"/>
      <c r="P39" s="13"/>
      <c r="Q39" s="139"/>
      <c r="R39" s="147" t="str">
        <f t="shared" si="7"/>
        <v>---</v>
      </c>
      <c r="S39" s="139"/>
      <c r="T39" s="147" t="str">
        <f t="shared" si="8"/>
        <v>---</v>
      </c>
      <c r="U39" s="27"/>
    </row>
    <row r="40" spans="1:21" x14ac:dyDescent="0.2">
      <c r="A40" s="16">
        <v>2E-3</v>
      </c>
      <c r="B40" s="17" t="s">
        <v>8</v>
      </c>
      <c r="C40" s="13"/>
      <c r="D40" s="13"/>
      <c r="E40" s="13"/>
      <c r="F40" s="13"/>
      <c r="G40" s="13"/>
      <c r="H40" s="13"/>
      <c r="I40" s="13"/>
      <c r="J40" s="13"/>
      <c r="K40" s="12">
        <f t="shared" si="5"/>
        <v>0</v>
      </c>
      <c r="L40" s="205"/>
      <c r="M40" s="17" t="str">
        <f t="shared" si="1"/>
        <v>TBD</v>
      </c>
      <c r="N40" s="17" t="str">
        <f t="shared" si="6"/>
        <v>TBD</v>
      </c>
      <c r="O40" s="13"/>
      <c r="P40" s="13"/>
      <c r="Q40" s="139"/>
      <c r="R40" s="147" t="str">
        <f t="shared" si="7"/>
        <v>---</v>
      </c>
      <c r="S40" s="139"/>
      <c r="T40" s="147" t="str">
        <f t="shared" si="8"/>
        <v>---</v>
      </c>
      <c r="U40" s="27"/>
    </row>
    <row r="41" spans="1:21" x14ac:dyDescent="0.2">
      <c r="A41" s="16">
        <v>1E-3</v>
      </c>
      <c r="B41" s="17" t="s">
        <v>8</v>
      </c>
      <c r="C41" s="13"/>
      <c r="D41" s="13"/>
      <c r="E41" s="13"/>
      <c r="F41" s="13"/>
      <c r="G41" s="13"/>
      <c r="H41" s="13"/>
      <c r="I41" s="13"/>
      <c r="J41" s="13"/>
      <c r="K41" s="12">
        <f t="shared" si="5"/>
        <v>0</v>
      </c>
      <c r="L41" s="205"/>
      <c r="M41" s="17" t="str">
        <f t="shared" si="1"/>
        <v>TBD</v>
      </c>
      <c r="N41" s="17" t="str">
        <f t="shared" si="6"/>
        <v>TBD</v>
      </c>
      <c r="O41" s="13"/>
      <c r="P41" s="13"/>
      <c r="Q41" s="139"/>
      <c r="R41" s="147" t="str">
        <f t="shared" si="7"/>
        <v>---</v>
      </c>
      <c r="S41" s="139"/>
      <c r="T41" s="147" t="str">
        <f t="shared" si="8"/>
        <v>---</v>
      </c>
      <c r="U41" s="27"/>
    </row>
    <row r="42" spans="1:21" s="153" customFormat="1" x14ac:dyDescent="0.2">
      <c r="A42" s="214"/>
      <c r="B42" s="215"/>
      <c r="C42" s="152"/>
      <c r="D42" s="152"/>
      <c r="E42" s="152"/>
      <c r="F42" s="152"/>
      <c r="G42" s="152"/>
      <c r="H42" s="152"/>
      <c r="I42" s="152"/>
      <c r="J42" s="152"/>
      <c r="K42" s="152"/>
      <c r="L42" s="152"/>
      <c r="M42" s="215"/>
      <c r="N42" s="152"/>
      <c r="O42" s="152"/>
      <c r="P42" s="152"/>
      <c r="Q42" s="216"/>
      <c r="R42" s="148"/>
      <c r="S42" s="216"/>
      <c r="T42" s="147"/>
      <c r="U42" s="217"/>
    </row>
    <row r="43" spans="1:21" x14ac:dyDescent="0.2">
      <c r="A43" s="16">
        <v>500</v>
      </c>
      <c r="B43" s="17" t="s">
        <v>7</v>
      </c>
      <c r="C43" s="13"/>
      <c r="D43" s="13"/>
      <c r="E43" s="13"/>
      <c r="F43" s="13"/>
      <c r="G43" s="13"/>
      <c r="H43" s="13"/>
      <c r="I43" s="13"/>
      <c r="J43" s="13"/>
      <c r="K43" s="12">
        <f t="shared" ref="K43:K54" si="9">SQRT(SUMSQ(C43:J43))</f>
        <v>0</v>
      </c>
      <c r="L43" s="205"/>
      <c r="M43" s="17" t="str">
        <f t="shared" si="1"/>
        <v>TBD</v>
      </c>
      <c r="N43" s="17" t="str">
        <f t="shared" ref="N43:N54" si="10">IF(M43="TBD","TBD",IF(L43&lt;&gt;0,FIXED((K43*M43),2-1-INT(LOG10(ABS(K43*M43)))),"TBD"))</f>
        <v>TBD</v>
      </c>
      <c r="O43" s="13"/>
      <c r="P43" s="13"/>
      <c r="Q43" s="139"/>
      <c r="R43" s="147" t="str">
        <f t="shared" ref="R43:R54" si="11">IF(L43=0,"---",IF(Q43=0,"---",N43/(Q43/3)))</f>
        <v>---</v>
      </c>
      <c r="S43" s="139"/>
      <c r="T43" s="147" t="str">
        <f t="shared" ref="T43:T54" si="12">IF(L43=0,"---",IF(S43=0,"---",N43/(S43/3)))</f>
        <v>---</v>
      </c>
      <c r="U43" s="27"/>
    </row>
    <row r="44" spans="1:21" x14ac:dyDescent="0.2">
      <c r="A44" s="16">
        <v>300</v>
      </c>
      <c r="B44" s="17" t="s">
        <v>7</v>
      </c>
      <c r="C44" s="13"/>
      <c r="D44" s="13"/>
      <c r="E44" s="13"/>
      <c r="F44" s="13"/>
      <c r="G44" s="13"/>
      <c r="H44" s="13"/>
      <c r="I44" s="13"/>
      <c r="J44" s="13"/>
      <c r="K44" s="12">
        <f t="shared" si="9"/>
        <v>0</v>
      </c>
      <c r="L44" s="205"/>
      <c r="M44" s="17" t="str">
        <f t="shared" si="1"/>
        <v>TBD</v>
      </c>
      <c r="N44" s="17" t="str">
        <f t="shared" si="10"/>
        <v>TBD</v>
      </c>
      <c r="O44" s="13"/>
      <c r="P44" s="13"/>
      <c r="Q44" s="139"/>
      <c r="R44" s="147" t="str">
        <f t="shared" si="11"/>
        <v>---</v>
      </c>
      <c r="S44" s="139"/>
      <c r="T44" s="147" t="str">
        <f t="shared" si="12"/>
        <v>---</v>
      </c>
      <c r="U44" s="27"/>
    </row>
    <row r="45" spans="1:21" x14ac:dyDescent="0.2">
      <c r="A45" s="16">
        <v>200</v>
      </c>
      <c r="B45" s="17" t="s">
        <v>7</v>
      </c>
      <c r="C45" s="13"/>
      <c r="D45" s="13"/>
      <c r="E45" s="13"/>
      <c r="F45" s="13"/>
      <c r="G45" s="13"/>
      <c r="H45" s="13"/>
      <c r="I45" s="13"/>
      <c r="J45" s="13"/>
      <c r="K45" s="12">
        <f t="shared" si="9"/>
        <v>0</v>
      </c>
      <c r="L45" s="205"/>
      <c r="M45" s="17" t="str">
        <f t="shared" si="1"/>
        <v>TBD</v>
      </c>
      <c r="N45" s="17" t="str">
        <f t="shared" si="10"/>
        <v>TBD</v>
      </c>
      <c r="O45" s="13"/>
      <c r="P45" s="13"/>
      <c r="Q45" s="139"/>
      <c r="R45" s="147" t="str">
        <f t="shared" si="11"/>
        <v>---</v>
      </c>
      <c r="S45" s="139"/>
      <c r="T45" s="147" t="str">
        <f t="shared" si="12"/>
        <v>---</v>
      </c>
      <c r="U45" s="27"/>
    </row>
    <row r="46" spans="1:21" x14ac:dyDescent="0.2">
      <c r="A46" s="16">
        <v>100</v>
      </c>
      <c r="B46" s="17" t="s">
        <v>7</v>
      </c>
      <c r="C46" s="13"/>
      <c r="D46" s="13"/>
      <c r="E46" s="13"/>
      <c r="F46" s="13"/>
      <c r="G46" s="13"/>
      <c r="H46" s="13"/>
      <c r="I46" s="13"/>
      <c r="J46" s="13"/>
      <c r="K46" s="12">
        <f t="shared" si="9"/>
        <v>0</v>
      </c>
      <c r="L46" s="205"/>
      <c r="M46" s="17" t="str">
        <f t="shared" si="1"/>
        <v>TBD</v>
      </c>
      <c r="N46" s="17" t="str">
        <f t="shared" si="10"/>
        <v>TBD</v>
      </c>
      <c r="O46" s="13"/>
      <c r="P46" s="13"/>
      <c r="Q46" s="139"/>
      <c r="R46" s="147" t="str">
        <f t="shared" si="11"/>
        <v>---</v>
      </c>
      <c r="S46" s="139"/>
      <c r="T46" s="147" t="str">
        <f t="shared" si="12"/>
        <v>---</v>
      </c>
      <c r="U46" s="27"/>
    </row>
    <row r="47" spans="1:21" x14ac:dyDescent="0.2">
      <c r="A47" s="16">
        <v>50</v>
      </c>
      <c r="B47" s="17" t="s">
        <v>7</v>
      </c>
      <c r="C47" s="13"/>
      <c r="D47" s="13"/>
      <c r="E47" s="13"/>
      <c r="F47" s="13"/>
      <c r="G47" s="13"/>
      <c r="H47" s="13"/>
      <c r="I47" s="13"/>
      <c r="J47" s="13"/>
      <c r="K47" s="12">
        <f t="shared" si="9"/>
        <v>0</v>
      </c>
      <c r="L47" s="205"/>
      <c r="M47" s="17" t="str">
        <f t="shared" si="1"/>
        <v>TBD</v>
      </c>
      <c r="N47" s="17" t="str">
        <f t="shared" si="10"/>
        <v>TBD</v>
      </c>
      <c r="O47" s="13"/>
      <c r="P47" s="13"/>
      <c r="Q47" s="139"/>
      <c r="R47" s="147" t="str">
        <f t="shared" si="11"/>
        <v>---</v>
      </c>
      <c r="S47" s="139"/>
      <c r="T47" s="147" t="str">
        <f t="shared" si="12"/>
        <v>---</v>
      </c>
      <c r="U47" s="27"/>
    </row>
    <row r="48" spans="1:21" x14ac:dyDescent="0.2">
      <c r="A48" s="16">
        <v>30</v>
      </c>
      <c r="B48" s="17" t="s">
        <v>7</v>
      </c>
      <c r="C48" s="13"/>
      <c r="D48" s="13"/>
      <c r="E48" s="13"/>
      <c r="F48" s="13"/>
      <c r="G48" s="13"/>
      <c r="H48" s="13"/>
      <c r="I48" s="13"/>
      <c r="J48" s="13"/>
      <c r="K48" s="12">
        <f t="shared" si="9"/>
        <v>0</v>
      </c>
      <c r="L48" s="205"/>
      <c r="M48" s="17" t="str">
        <f t="shared" si="1"/>
        <v>TBD</v>
      </c>
      <c r="N48" s="17" t="str">
        <f t="shared" si="10"/>
        <v>TBD</v>
      </c>
      <c r="O48" s="13"/>
      <c r="P48" s="13"/>
      <c r="Q48" s="139"/>
      <c r="R48" s="147" t="str">
        <f t="shared" si="11"/>
        <v>---</v>
      </c>
      <c r="S48" s="139"/>
      <c r="T48" s="147" t="str">
        <f t="shared" si="12"/>
        <v>---</v>
      </c>
      <c r="U48" s="27"/>
    </row>
    <row r="49" spans="1:21" x14ac:dyDescent="0.2">
      <c r="A49" s="16">
        <v>20</v>
      </c>
      <c r="B49" s="17" t="s">
        <v>7</v>
      </c>
      <c r="C49" s="13"/>
      <c r="D49" s="13"/>
      <c r="E49" s="13"/>
      <c r="F49" s="13"/>
      <c r="G49" s="13"/>
      <c r="H49" s="13"/>
      <c r="I49" s="13"/>
      <c r="J49" s="13"/>
      <c r="K49" s="12">
        <f t="shared" si="9"/>
        <v>0</v>
      </c>
      <c r="L49" s="205"/>
      <c r="M49" s="17" t="str">
        <f t="shared" si="1"/>
        <v>TBD</v>
      </c>
      <c r="N49" s="17" t="str">
        <f t="shared" si="10"/>
        <v>TBD</v>
      </c>
      <c r="O49" s="13"/>
      <c r="P49" s="13"/>
      <c r="Q49" s="139"/>
      <c r="R49" s="147" t="str">
        <f t="shared" si="11"/>
        <v>---</v>
      </c>
      <c r="S49" s="139"/>
      <c r="T49" s="147" t="str">
        <f t="shared" si="12"/>
        <v>---</v>
      </c>
      <c r="U49" s="27"/>
    </row>
    <row r="50" spans="1:21" x14ac:dyDescent="0.2">
      <c r="A50" s="16">
        <v>10</v>
      </c>
      <c r="B50" s="17" t="s">
        <v>7</v>
      </c>
      <c r="C50" s="13"/>
      <c r="D50" s="13"/>
      <c r="E50" s="13"/>
      <c r="F50" s="13"/>
      <c r="G50" s="13"/>
      <c r="H50" s="13"/>
      <c r="I50" s="13"/>
      <c r="J50" s="13"/>
      <c r="K50" s="12">
        <f t="shared" si="9"/>
        <v>0</v>
      </c>
      <c r="L50" s="205"/>
      <c r="M50" s="17" t="str">
        <f t="shared" si="1"/>
        <v>TBD</v>
      </c>
      <c r="N50" s="17" t="str">
        <f t="shared" si="10"/>
        <v>TBD</v>
      </c>
      <c r="O50" s="13"/>
      <c r="P50" s="13"/>
      <c r="Q50" s="139"/>
      <c r="R50" s="147" t="str">
        <f t="shared" si="11"/>
        <v>---</v>
      </c>
      <c r="S50" s="139"/>
      <c r="T50" s="147" t="str">
        <f t="shared" si="12"/>
        <v>---</v>
      </c>
      <c r="U50" s="27"/>
    </row>
    <row r="51" spans="1:21" x14ac:dyDescent="0.2">
      <c r="A51" s="16">
        <v>5</v>
      </c>
      <c r="B51" s="17" t="s">
        <v>7</v>
      </c>
      <c r="C51" s="13"/>
      <c r="D51" s="13"/>
      <c r="E51" s="13"/>
      <c r="F51" s="13"/>
      <c r="G51" s="13"/>
      <c r="H51" s="13"/>
      <c r="I51" s="13"/>
      <c r="J51" s="13"/>
      <c r="K51" s="12">
        <f t="shared" si="9"/>
        <v>0</v>
      </c>
      <c r="L51" s="205"/>
      <c r="M51" s="17" t="str">
        <f t="shared" si="1"/>
        <v>TBD</v>
      </c>
      <c r="N51" s="17" t="str">
        <f t="shared" si="10"/>
        <v>TBD</v>
      </c>
      <c r="O51" s="13"/>
      <c r="P51" s="13"/>
      <c r="Q51" s="139"/>
      <c r="R51" s="147" t="str">
        <f t="shared" si="11"/>
        <v>---</v>
      </c>
      <c r="S51" s="139"/>
      <c r="T51" s="147" t="str">
        <f t="shared" si="12"/>
        <v>---</v>
      </c>
      <c r="U51" s="27"/>
    </row>
    <row r="52" spans="1:21" x14ac:dyDescent="0.2">
      <c r="A52" s="16">
        <v>3</v>
      </c>
      <c r="B52" s="17" t="s">
        <v>7</v>
      </c>
      <c r="C52" s="13"/>
      <c r="D52" s="13"/>
      <c r="E52" s="13"/>
      <c r="F52" s="13"/>
      <c r="G52" s="13"/>
      <c r="H52" s="13"/>
      <c r="I52" s="13"/>
      <c r="J52" s="13"/>
      <c r="K52" s="12">
        <f t="shared" si="9"/>
        <v>0</v>
      </c>
      <c r="L52" s="205"/>
      <c r="M52" s="17" t="str">
        <f t="shared" si="1"/>
        <v>TBD</v>
      </c>
      <c r="N52" s="17" t="str">
        <f t="shared" si="10"/>
        <v>TBD</v>
      </c>
      <c r="O52" s="13"/>
      <c r="P52" s="13"/>
      <c r="Q52" s="139"/>
      <c r="R52" s="147" t="str">
        <f t="shared" si="11"/>
        <v>---</v>
      </c>
      <c r="S52" s="139"/>
      <c r="T52" s="147" t="str">
        <f t="shared" si="12"/>
        <v>---</v>
      </c>
      <c r="U52" s="27"/>
    </row>
    <row r="53" spans="1:21" x14ac:dyDescent="0.2">
      <c r="A53" s="16">
        <v>2</v>
      </c>
      <c r="B53" s="17" t="s">
        <v>7</v>
      </c>
      <c r="C53" s="13"/>
      <c r="D53" s="13"/>
      <c r="E53" s="13"/>
      <c r="F53" s="13"/>
      <c r="G53" s="13"/>
      <c r="H53" s="13"/>
      <c r="I53" s="13"/>
      <c r="J53" s="13"/>
      <c r="K53" s="12">
        <f t="shared" si="9"/>
        <v>0</v>
      </c>
      <c r="L53" s="205"/>
      <c r="M53" s="17" t="str">
        <f t="shared" si="1"/>
        <v>TBD</v>
      </c>
      <c r="N53" s="17" t="str">
        <f t="shared" si="10"/>
        <v>TBD</v>
      </c>
      <c r="O53" s="13"/>
      <c r="P53" s="13"/>
      <c r="Q53" s="139"/>
      <c r="R53" s="147" t="str">
        <f t="shared" si="11"/>
        <v>---</v>
      </c>
      <c r="S53" s="139"/>
      <c r="T53" s="147" t="str">
        <f t="shared" si="12"/>
        <v>---</v>
      </c>
      <c r="U53" s="27"/>
    </row>
    <row r="54" spans="1:21" x14ac:dyDescent="0.2">
      <c r="A54" s="16">
        <v>1</v>
      </c>
      <c r="B54" s="17" t="s">
        <v>7</v>
      </c>
      <c r="C54" s="13"/>
      <c r="D54" s="13"/>
      <c r="E54" s="13"/>
      <c r="F54" s="13"/>
      <c r="G54" s="13"/>
      <c r="H54" s="13"/>
      <c r="I54" s="13"/>
      <c r="J54" s="13"/>
      <c r="K54" s="12">
        <f t="shared" si="9"/>
        <v>0</v>
      </c>
      <c r="L54" s="205"/>
      <c r="M54" s="17" t="str">
        <f t="shared" si="1"/>
        <v>TBD</v>
      </c>
      <c r="N54" s="17" t="str">
        <f t="shared" si="10"/>
        <v>TBD</v>
      </c>
      <c r="O54" s="13"/>
      <c r="P54" s="13"/>
      <c r="Q54" s="139"/>
      <c r="R54" s="147" t="str">
        <f t="shared" si="11"/>
        <v>---</v>
      </c>
      <c r="S54" s="139"/>
      <c r="T54" s="147" t="str">
        <f t="shared" si="12"/>
        <v>---</v>
      </c>
      <c r="U54" s="27"/>
    </row>
    <row r="55" spans="1:21" s="153" customFormat="1" x14ac:dyDescent="0.2">
      <c r="A55" s="214"/>
      <c r="B55" s="215"/>
      <c r="C55" s="152"/>
      <c r="D55" s="152"/>
      <c r="E55" s="152"/>
      <c r="F55" s="152"/>
      <c r="G55" s="152"/>
      <c r="H55" s="152"/>
      <c r="I55" s="152"/>
      <c r="J55" s="152"/>
      <c r="K55" s="152"/>
      <c r="L55" s="152"/>
      <c r="M55" s="215"/>
      <c r="N55" s="152"/>
      <c r="O55" s="152"/>
      <c r="P55" s="152"/>
      <c r="Q55" s="216"/>
      <c r="R55" s="148"/>
      <c r="S55" s="216"/>
      <c r="T55" s="147"/>
      <c r="U55" s="217"/>
    </row>
    <row r="56" spans="1:21" x14ac:dyDescent="0.2">
      <c r="A56" s="16">
        <v>8</v>
      </c>
      <c r="B56" s="17" t="s">
        <v>12</v>
      </c>
      <c r="C56" s="13"/>
      <c r="D56" s="13"/>
      <c r="E56" s="13"/>
      <c r="F56" s="13"/>
      <c r="G56" s="13"/>
      <c r="H56" s="13"/>
      <c r="I56" s="13"/>
      <c r="J56" s="13"/>
      <c r="K56" s="12">
        <f t="shared" ref="K56:K65" si="13">SQRT(SUMSQ(C56:J56))</f>
        <v>0</v>
      </c>
      <c r="L56" s="205"/>
      <c r="M56" s="17" t="str">
        <f t="shared" si="1"/>
        <v>TBD</v>
      </c>
      <c r="N56" s="17" t="str">
        <f t="shared" ref="N56:N65" si="14">IF(M56="TBD","TBD",IF(L56&lt;&gt;0,FIXED((K56*M56),2-1-INT(LOG10(ABS(K56*M56)))),"TBD"))</f>
        <v>TBD</v>
      </c>
      <c r="O56" s="13"/>
      <c r="P56" s="13"/>
      <c r="Q56" s="139"/>
      <c r="R56" s="147" t="str">
        <f t="shared" ref="R56:R65" si="15">IF(L56=0,"---",IF(Q56=0,"---",N56/(Q56/3)))</f>
        <v>---</v>
      </c>
      <c r="S56" s="139"/>
      <c r="T56" s="147" t="str">
        <f t="shared" ref="T56:T65" si="16">IF(L56=0,"---",IF(S56=0,"---",N56/(S56/3)))</f>
        <v>---</v>
      </c>
      <c r="U56" s="27"/>
    </row>
    <row r="57" spans="1:21" x14ac:dyDescent="0.2">
      <c r="A57" s="16">
        <v>4</v>
      </c>
      <c r="B57" s="17" t="s">
        <v>12</v>
      </c>
      <c r="C57" s="13"/>
      <c r="D57" s="13"/>
      <c r="E57" s="13"/>
      <c r="F57" s="13"/>
      <c r="G57" s="13"/>
      <c r="H57" s="13"/>
      <c r="I57" s="13"/>
      <c r="J57" s="13"/>
      <c r="K57" s="12">
        <f t="shared" si="13"/>
        <v>0</v>
      </c>
      <c r="L57" s="205"/>
      <c r="M57" s="17" t="str">
        <f t="shared" si="1"/>
        <v>TBD</v>
      </c>
      <c r="N57" s="17" t="str">
        <f t="shared" si="14"/>
        <v>TBD</v>
      </c>
      <c r="O57" s="13"/>
      <c r="P57" s="13"/>
      <c r="Q57" s="139"/>
      <c r="R57" s="147" t="str">
        <f t="shared" si="15"/>
        <v>---</v>
      </c>
      <c r="S57" s="139"/>
      <c r="T57" s="147" t="str">
        <f t="shared" si="16"/>
        <v>---</v>
      </c>
      <c r="U57" s="27"/>
    </row>
    <row r="58" spans="1:21" x14ac:dyDescent="0.2">
      <c r="A58" s="16">
        <v>2</v>
      </c>
      <c r="B58" s="17" t="s">
        <v>12</v>
      </c>
      <c r="C58" s="13"/>
      <c r="D58" s="13"/>
      <c r="E58" s="13"/>
      <c r="F58" s="13"/>
      <c r="G58" s="13"/>
      <c r="H58" s="13"/>
      <c r="I58" s="13"/>
      <c r="J58" s="13"/>
      <c r="K58" s="12">
        <f t="shared" si="13"/>
        <v>0</v>
      </c>
      <c r="L58" s="205"/>
      <c r="M58" s="17" t="str">
        <f t="shared" si="1"/>
        <v>TBD</v>
      </c>
      <c r="N58" s="17" t="str">
        <f t="shared" si="14"/>
        <v>TBD</v>
      </c>
      <c r="O58" s="13"/>
      <c r="P58" s="13"/>
      <c r="Q58" s="139"/>
      <c r="R58" s="147" t="str">
        <f t="shared" si="15"/>
        <v>---</v>
      </c>
      <c r="S58" s="139"/>
      <c r="T58" s="147" t="str">
        <f t="shared" si="16"/>
        <v>---</v>
      </c>
      <c r="U58" s="27"/>
    </row>
    <row r="59" spans="1:21" x14ac:dyDescent="0.2">
      <c r="A59" s="16">
        <v>1</v>
      </c>
      <c r="B59" s="17" t="s">
        <v>12</v>
      </c>
      <c r="C59" s="13"/>
      <c r="D59" s="13"/>
      <c r="E59" s="13"/>
      <c r="F59" s="13"/>
      <c r="G59" s="13"/>
      <c r="H59" s="13"/>
      <c r="I59" s="13"/>
      <c r="J59" s="13"/>
      <c r="K59" s="12">
        <f t="shared" si="13"/>
        <v>0</v>
      </c>
      <c r="L59" s="205"/>
      <c r="M59" s="17" t="str">
        <f t="shared" si="1"/>
        <v>TBD</v>
      </c>
      <c r="N59" s="17" t="str">
        <f t="shared" si="14"/>
        <v>TBD</v>
      </c>
      <c r="O59" s="13"/>
      <c r="P59" s="13"/>
      <c r="Q59" s="139"/>
      <c r="R59" s="147" t="str">
        <f t="shared" si="15"/>
        <v>---</v>
      </c>
      <c r="S59" s="139"/>
      <c r="T59" s="147" t="str">
        <f t="shared" si="16"/>
        <v>---</v>
      </c>
      <c r="U59" s="27"/>
    </row>
    <row r="60" spans="1:21" x14ac:dyDescent="0.2">
      <c r="A60" s="28" t="s">
        <v>13</v>
      </c>
      <c r="B60" s="17" t="s">
        <v>12</v>
      </c>
      <c r="C60" s="13"/>
      <c r="D60" s="13"/>
      <c r="E60" s="13"/>
      <c r="F60" s="13"/>
      <c r="G60" s="13"/>
      <c r="H60" s="13"/>
      <c r="I60" s="13"/>
      <c r="J60" s="13"/>
      <c r="K60" s="12">
        <f t="shared" si="13"/>
        <v>0</v>
      </c>
      <c r="L60" s="205"/>
      <c r="M60" s="17" t="str">
        <f t="shared" si="1"/>
        <v>TBD</v>
      </c>
      <c r="N60" s="17" t="str">
        <f t="shared" si="14"/>
        <v>TBD</v>
      </c>
      <c r="O60" s="13"/>
      <c r="P60" s="13"/>
      <c r="Q60" s="139"/>
      <c r="R60" s="147" t="str">
        <f t="shared" si="15"/>
        <v>---</v>
      </c>
      <c r="S60" s="139"/>
      <c r="T60" s="147" t="str">
        <f t="shared" si="16"/>
        <v>---</v>
      </c>
      <c r="U60" s="27"/>
    </row>
    <row r="61" spans="1:21" x14ac:dyDescent="0.2">
      <c r="A61" s="29" t="s">
        <v>14</v>
      </c>
      <c r="B61" s="17" t="s">
        <v>12</v>
      </c>
      <c r="C61" s="13"/>
      <c r="D61" s="13"/>
      <c r="E61" s="13"/>
      <c r="F61" s="13"/>
      <c r="G61" s="13"/>
      <c r="H61" s="13"/>
      <c r="I61" s="13"/>
      <c r="J61" s="13"/>
      <c r="K61" s="12">
        <f t="shared" si="13"/>
        <v>0</v>
      </c>
      <c r="L61" s="205"/>
      <c r="M61" s="17" t="str">
        <f t="shared" si="1"/>
        <v>TBD</v>
      </c>
      <c r="N61" s="17" t="str">
        <f t="shared" si="14"/>
        <v>TBD</v>
      </c>
      <c r="O61" s="13"/>
      <c r="P61" s="13"/>
      <c r="Q61" s="139"/>
      <c r="R61" s="147" t="str">
        <f t="shared" si="15"/>
        <v>---</v>
      </c>
      <c r="S61" s="139"/>
      <c r="T61" s="147" t="str">
        <f t="shared" si="16"/>
        <v>---</v>
      </c>
      <c r="U61" s="27"/>
    </row>
    <row r="62" spans="1:21" x14ac:dyDescent="0.2">
      <c r="A62" s="29" t="s">
        <v>15</v>
      </c>
      <c r="B62" s="17" t="s">
        <v>12</v>
      </c>
      <c r="C62" s="13"/>
      <c r="D62" s="13"/>
      <c r="E62" s="13"/>
      <c r="F62" s="13"/>
      <c r="G62" s="13"/>
      <c r="H62" s="13"/>
      <c r="I62" s="13"/>
      <c r="J62" s="13"/>
      <c r="K62" s="12">
        <f t="shared" si="13"/>
        <v>0</v>
      </c>
      <c r="L62" s="205"/>
      <c r="M62" s="17" t="str">
        <f t="shared" si="1"/>
        <v>TBD</v>
      </c>
      <c r="N62" s="17" t="str">
        <f t="shared" si="14"/>
        <v>TBD</v>
      </c>
      <c r="O62" s="13"/>
      <c r="P62" s="13"/>
      <c r="Q62" s="139"/>
      <c r="R62" s="147" t="str">
        <f t="shared" si="15"/>
        <v>---</v>
      </c>
      <c r="S62" s="139"/>
      <c r="T62" s="147" t="str">
        <f t="shared" si="16"/>
        <v>---</v>
      </c>
      <c r="U62" s="27"/>
    </row>
    <row r="63" spans="1:21" x14ac:dyDescent="0.2">
      <c r="A63" s="29" t="s">
        <v>16</v>
      </c>
      <c r="B63" s="17" t="s">
        <v>12</v>
      </c>
      <c r="C63" s="13"/>
      <c r="D63" s="13"/>
      <c r="E63" s="13"/>
      <c r="F63" s="13"/>
      <c r="G63" s="13"/>
      <c r="H63" s="13"/>
      <c r="I63" s="13"/>
      <c r="J63" s="13"/>
      <c r="K63" s="12">
        <f t="shared" si="13"/>
        <v>0</v>
      </c>
      <c r="L63" s="205"/>
      <c r="M63" s="17" t="str">
        <f t="shared" si="1"/>
        <v>TBD</v>
      </c>
      <c r="N63" s="17" t="str">
        <f t="shared" si="14"/>
        <v>TBD</v>
      </c>
      <c r="O63" s="13"/>
      <c r="P63" s="13"/>
      <c r="Q63" s="139"/>
      <c r="R63" s="147" t="str">
        <f t="shared" si="15"/>
        <v>---</v>
      </c>
      <c r="S63" s="139"/>
      <c r="T63" s="147" t="str">
        <f t="shared" si="16"/>
        <v>---</v>
      </c>
      <c r="U63" s="27"/>
    </row>
    <row r="64" spans="1:21" x14ac:dyDescent="0.2">
      <c r="A64" s="29" t="s">
        <v>17</v>
      </c>
      <c r="B64" s="17" t="s">
        <v>12</v>
      </c>
      <c r="C64" s="13"/>
      <c r="D64" s="13"/>
      <c r="E64" s="13"/>
      <c r="F64" s="13"/>
      <c r="G64" s="13"/>
      <c r="H64" s="13"/>
      <c r="I64" s="13"/>
      <c r="J64" s="13"/>
      <c r="K64" s="12">
        <f t="shared" si="13"/>
        <v>0</v>
      </c>
      <c r="L64" s="205"/>
      <c r="M64" s="17" t="str">
        <f t="shared" si="1"/>
        <v>TBD</v>
      </c>
      <c r="N64" s="17" t="str">
        <f t="shared" si="14"/>
        <v>TBD</v>
      </c>
      <c r="O64" s="13"/>
      <c r="P64" s="13"/>
      <c r="Q64" s="139"/>
      <c r="R64" s="147" t="str">
        <f t="shared" si="15"/>
        <v>---</v>
      </c>
      <c r="S64" s="139"/>
      <c r="T64" s="147" t="str">
        <f t="shared" si="16"/>
        <v>---</v>
      </c>
      <c r="U64" s="27"/>
    </row>
    <row r="65" spans="1:21" ht="12.75" thickBot="1" x14ac:dyDescent="0.25">
      <c r="A65" s="30" t="s">
        <v>18</v>
      </c>
      <c r="B65" s="31" t="s">
        <v>12</v>
      </c>
      <c r="C65" s="32"/>
      <c r="D65" s="32"/>
      <c r="E65" s="32"/>
      <c r="F65" s="32"/>
      <c r="G65" s="32"/>
      <c r="H65" s="32"/>
      <c r="I65" s="32"/>
      <c r="J65" s="32"/>
      <c r="K65" s="33">
        <f t="shared" si="13"/>
        <v>0</v>
      </c>
      <c r="L65" s="206"/>
      <c r="M65" s="31" t="str">
        <f t="shared" si="1"/>
        <v>TBD</v>
      </c>
      <c r="N65" s="31" t="str">
        <f t="shared" si="14"/>
        <v>TBD</v>
      </c>
      <c r="O65" s="32"/>
      <c r="P65" s="32"/>
      <c r="Q65" s="140"/>
      <c r="R65" s="149" t="str">
        <f t="shared" si="15"/>
        <v>---</v>
      </c>
      <c r="S65" s="140"/>
      <c r="T65" s="154" t="str">
        <f t="shared" si="16"/>
        <v>---</v>
      </c>
      <c r="U65" s="34"/>
    </row>
    <row r="66" spans="1:21" ht="12.75" thickTop="1" x14ac:dyDescent="0.2"/>
  </sheetData>
  <mergeCells count="1">
    <mergeCell ref="F2:H2"/>
  </mergeCells>
  <conditionalFormatting sqref="R18 R24 R29 R42 R55">
    <cfRule type="cellIs" dxfId="87" priority="18" stopIfTrue="1" operator="greaterThan">
      <formula>1</formula>
    </cfRule>
  </conditionalFormatting>
  <conditionalFormatting sqref="T18 T24 T29 T42 T55">
    <cfRule type="cellIs" dxfId="86" priority="17" stopIfTrue="1" operator="greaterThan">
      <formula>1</formula>
    </cfRule>
  </conditionalFormatting>
  <conditionalFormatting sqref="R10">
    <cfRule type="cellIs" dxfId="85" priority="16" stopIfTrue="1" operator="greaterThan">
      <formula>1</formula>
    </cfRule>
  </conditionalFormatting>
  <conditionalFormatting sqref="T10">
    <cfRule type="cellIs" dxfId="84" priority="15" stopIfTrue="1" operator="greaterThan">
      <formula>1</formula>
    </cfRule>
  </conditionalFormatting>
  <conditionalFormatting sqref="R6:R9">
    <cfRule type="cellIs" dxfId="83" priority="14" stopIfTrue="1" operator="greaterThan">
      <formula>1</formula>
    </cfRule>
  </conditionalFormatting>
  <conditionalFormatting sqref="T6:T9">
    <cfRule type="cellIs" dxfId="82" priority="13" stopIfTrue="1" operator="greaterThan">
      <formula>1</formula>
    </cfRule>
  </conditionalFormatting>
  <conditionalFormatting sqref="R11:R17">
    <cfRule type="cellIs" dxfId="81" priority="12" stopIfTrue="1" operator="greaterThan">
      <formula>1</formula>
    </cfRule>
  </conditionalFormatting>
  <conditionalFormatting sqref="T11:T17">
    <cfRule type="cellIs" dxfId="80" priority="11" stopIfTrue="1" operator="greaterThan">
      <formula>1</formula>
    </cfRule>
  </conditionalFormatting>
  <conditionalFormatting sqref="R19:R23">
    <cfRule type="cellIs" dxfId="79" priority="10" stopIfTrue="1" operator="greaterThan">
      <formula>1</formula>
    </cfRule>
  </conditionalFormatting>
  <conditionalFormatting sqref="T19:T23">
    <cfRule type="cellIs" dxfId="78" priority="9" stopIfTrue="1" operator="greaterThan">
      <formula>1</formula>
    </cfRule>
  </conditionalFormatting>
  <conditionalFormatting sqref="R25:R28">
    <cfRule type="cellIs" dxfId="77" priority="8" stopIfTrue="1" operator="greaterThan">
      <formula>1</formula>
    </cfRule>
  </conditionalFormatting>
  <conditionalFormatting sqref="T25:T28">
    <cfRule type="cellIs" dxfId="76" priority="7" stopIfTrue="1" operator="greaterThan">
      <formula>1</formula>
    </cfRule>
  </conditionalFormatting>
  <conditionalFormatting sqref="R30:R41">
    <cfRule type="cellIs" dxfId="75" priority="6" stopIfTrue="1" operator="greaterThan">
      <formula>1</formula>
    </cfRule>
  </conditionalFormatting>
  <conditionalFormatting sqref="T30:T41">
    <cfRule type="cellIs" dxfId="74" priority="5" stopIfTrue="1" operator="greaterThan">
      <formula>1</formula>
    </cfRule>
  </conditionalFormatting>
  <conditionalFormatting sqref="R43:R54">
    <cfRule type="cellIs" dxfId="73" priority="4" stopIfTrue="1" operator="greaterThan">
      <formula>1</formula>
    </cfRule>
  </conditionalFormatting>
  <conditionalFormatting sqref="T43:T54">
    <cfRule type="cellIs" dxfId="72" priority="3" stopIfTrue="1" operator="greaterThan">
      <formula>1</formula>
    </cfRule>
  </conditionalFormatting>
  <conditionalFormatting sqref="R56:R65">
    <cfRule type="cellIs" dxfId="71" priority="2" stopIfTrue="1" operator="greaterThan">
      <formula>1</formula>
    </cfRule>
  </conditionalFormatting>
  <conditionalFormatting sqref="T56:T65">
    <cfRule type="cellIs" dxfId="70" priority="1" stopIfTrue="1" operator="greaterThan">
      <formula>1</formula>
    </cfRule>
  </conditionalFormatting>
  <hyperlinks>
    <hyperlink ref="K1" location="'Laboratory Scope'!A1" display="Back to Lab Scope" xr:uid="{00000000-0004-0000-0800-000000000000}"/>
  </hyperlinks>
  <pageMargins left="0.22" right="0.16" top="1" bottom="1" header="0.5" footer="0.5"/>
  <pageSetup scale="74" fitToHeight="2" orientation="landscape" horizontalDpi="1200" verticalDpi="1200" r:id="rId1"/>
  <headerFooter alignWithMargins="0">
    <oddHeader>&amp;C&amp;"Arial,Bold"&amp;12&amp;A</oddHeader>
    <oddFooter>&amp;R&amp;9Page &amp;P of &amp;N</oddFooter>
  </headerFooter>
  <rowBreaks count="1" manualBreakCount="1">
    <brk id="2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OWM Disclaimer</vt:lpstr>
      <vt:lpstr>Software V&amp;V</vt:lpstr>
      <vt:lpstr>Change and Rev Control</vt:lpstr>
      <vt:lpstr>Laboratory Scope</vt:lpstr>
      <vt:lpstr>Uncertainty Budget Template</vt:lpstr>
      <vt:lpstr>Metric Mass I</vt:lpstr>
      <vt:lpstr>Advp Mass I</vt:lpstr>
      <vt:lpstr>Metric Mass II</vt:lpstr>
      <vt:lpstr>Advp Mass II</vt:lpstr>
      <vt:lpstr>Metric Mass III</vt:lpstr>
      <vt:lpstr>Advp Mass III</vt:lpstr>
      <vt:lpstr> WheelLoad Weigher &amp; Wt Cart</vt:lpstr>
      <vt:lpstr>Metric Mass Tolerance Table</vt:lpstr>
      <vt:lpstr>Gravimetric Volume I &amp; SVP</vt:lpstr>
      <vt:lpstr>Volume Transfer II</vt:lpstr>
      <vt:lpstr>Glassware Tolerances</vt:lpstr>
      <vt:lpstr>Volume Transfer II LPG</vt:lpstr>
      <vt:lpstr>Length Metric</vt:lpstr>
      <vt:lpstr>Length US Cust</vt:lpstr>
      <vt:lpstr>Temperature</vt:lpstr>
      <vt:lpstr>Time &amp; Frequency</vt:lpstr>
      <vt:lpstr>'Advp Mass I'!Print_Area</vt:lpstr>
      <vt:lpstr>'Advp Mass II'!Print_Area</vt:lpstr>
      <vt:lpstr>'Advp Mass III'!Print_Area</vt:lpstr>
      <vt:lpstr>'Glassware Tolerances'!Print_Area</vt:lpstr>
      <vt:lpstr>'Metric Mass I'!Print_Area</vt:lpstr>
      <vt:lpstr>'Metric Mass II'!Print_Area</vt:lpstr>
      <vt:lpstr>'Metric Mass III'!Print_Area</vt:lpstr>
      <vt:lpstr>'Metric Mass Tolerance Table'!Print_Area</vt:lpstr>
      <vt:lpstr>' WheelLoad Weigher &amp; Wt Cart'!Print_Titles</vt:lpstr>
      <vt:lpstr>'Advp Mass I'!Print_Titles</vt:lpstr>
      <vt:lpstr>'Advp Mass II'!Print_Titles</vt:lpstr>
      <vt:lpstr>'Advp Mass III'!Print_Titles</vt:lpstr>
      <vt:lpstr>'Gravimetric Volume I &amp; SVP'!Print_Titles</vt:lpstr>
      <vt:lpstr>'Length Metric'!Print_Titles</vt:lpstr>
      <vt:lpstr>'Length US Cust'!Print_Titles</vt:lpstr>
      <vt:lpstr>'Metric Mass I'!Print_Titles</vt:lpstr>
      <vt:lpstr>'Metric Mass II'!Print_Titles</vt:lpstr>
      <vt:lpstr>'Metric Mass III'!Print_Titles</vt:lpstr>
      <vt:lpstr>Temperature!Print_Titles</vt:lpstr>
      <vt:lpstr>'Time &amp; Frequency'!Print_Titles</vt:lpstr>
      <vt:lpstr>'Volume Transfer II'!Print_Titles</vt:lpstr>
      <vt:lpstr>'Volume Transfer II LPG'!Print_Titles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Hicks, Micheal M. (Fed)</cp:lastModifiedBy>
  <cp:lastPrinted>2014-01-07T19:12:16Z</cp:lastPrinted>
  <dcterms:created xsi:type="dcterms:W3CDTF">2007-03-04T22:59:10Z</dcterms:created>
  <dcterms:modified xsi:type="dcterms:W3CDTF">2022-11-30T20:21:25Z</dcterms:modified>
</cp:coreProperties>
</file>