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ONTAM\MZmodeling\"/>
    </mc:Choice>
  </mc:AlternateContent>
  <xr:revisionPtr revIDLastSave="0" documentId="13_ncr:1_{0FC80DD2-7005-480A-ACDE-D4568DAEA0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hodDirect" sheetId="1" r:id="rId1"/>
  </sheets>
  <definedNames>
    <definedName name="f_Wo_min">#REF!</definedName>
    <definedName name="fo">#REF!</definedName>
    <definedName name="Wdx">#REF!</definedName>
    <definedName name="Wexh">#REF!</definedName>
    <definedName name="Wo">#REF!</definedName>
    <definedName name="Wo_min">#REF!</definedName>
    <definedName name="Wo_prime">#REF!</definedName>
    <definedName name="Wrec">#REF!</definedName>
    <definedName name="Wret">#REF!</definedName>
    <definedName name="W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P4" i="1" s="1"/>
  <c r="J16" i="1" s="1"/>
  <c r="K14" i="1"/>
  <c r="G13" i="1"/>
  <c r="G4" i="1"/>
  <c r="J17" i="1" l="1"/>
  <c r="I13" i="1"/>
  <c r="I4" i="1"/>
  <c r="H7" i="1" s="1"/>
  <c r="L4" i="1"/>
  <c r="M4" i="1" s="1"/>
  <c r="J4" i="1" l="1"/>
  <c r="J10" i="1" s="1"/>
  <c r="H4" i="1"/>
  <c r="K4" i="1" s="1"/>
  <c r="F10" i="1" l="1"/>
  <c r="O35" i="1"/>
  <c r="P35" i="1" s="1"/>
  <c r="L35" i="1"/>
  <c r="M35" i="1" s="1"/>
  <c r="G35" i="1"/>
  <c r="I35" i="1" s="1"/>
  <c r="O34" i="1"/>
  <c r="P34" i="1" s="1"/>
  <c r="O33" i="1"/>
  <c r="P33" i="1" s="1"/>
  <c r="O32" i="1"/>
  <c r="P32" i="1" s="1"/>
  <c r="L34" i="1"/>
  <c r="M34" i="1" s="1"/>
  <c r="L33" i="1"/>
  <c r="M33" i="1" s="1"/>
  <c r="L32" i="1"/>
  <c r="M32" i="1" s="1"/>
  <c r="L31" i="1"/>
  <c r="M31" i="1" s="1"/>
  <c r="O31" i="1"/>
  <c r="P31" i="1" s="1"/>
  <c r="G34" i="1"/>
  <c r="I34" i="1" s="1"/>
  <c r="J34" i="1" s="1"/>
  <c r="G33" i="1"/>
  <c r="I33" i="1" s="1"/>
  <c r="H33" i="1" s="1"/>
  <c r="K33" i="1" s="1"/>
  <c r="G32" i="1"/>
  <c r="I32" i="1" s="1"/>
  <c r="J32" i="1" s="1"/>
  <c r="G31" i="1"/>
  <c r="I31" i="1" s="1"/>
  <c r="H31" i="1" s="1"/>
  <c r="K31" i="1" s="1"/>
  <c r="J33" i="1" l="1"/>
  <c r="J35" i="1"/>
  <c r="H35" i="1"/>
  <c r="K35" i="1" s="1"/>
  <c r="J31" i="1"/>
  <c r="H32" i="1"/>
  <c r="K32" i="1" s="1"/>
  <c r="H34" i="1"/>
  <c r="K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Dols, William Stuart</author>
    <author>W. Stuart Dols</author>
  </authors>
  <commentList>
    <comment ref="C3" authorId="0" shapeId="0" xr:uid="{35C2AA78-9FB0-484A-918F-84CD4521F42F}">
      <text>
        <r>
          <rPr>
            <sz val="9"/>
            <color indexed="81"/>
            <rFont val="Tahoma"/>
            <family val="2"/>
          </rPr>
          <t>Total supply airflow rate to building zones</t>
        </r>
      </text>
    </comment>
    <comment ref="D3" authorId="0" shapeId="0" xr:uid="{76871DCF-F8EF-4E7A-87AD-4C1AABA5F2C0}">
      <text>
        <r>
          <rPr>
            <sz val="9"/>
            <color indexed="81"/>
            <rFont val="Tahoma"/>
            <family val="2"/>
          </rPr>
          <t>Total return airflow rate from building zones</t>
        </r>
      </text>
    </comment>
    <comment ref="E3" authorId="1" shapeId="0" xr:uid="{73933B97-2823-4FF4-91DB-90AF8B181ECF}">
      <text>
        <r>
          <rPr>
            <sz val="8"/>
            <color indexed="81"/>
            <rFont val="Tahoma"/>
            <family val="2"/>
          </rPr>
          <t>Outdoor Air Schedule value
Between 0.0 and 1.0</t>
        </r>
      </text>
    </comment>
    <comment ref="F3" authorId="0" shapeId="0" xr:uid="{2E4A6CAB-557D-481F-9738-DE99070AB73E}">
      <text>
        <r>
          <rPr>
            <sz val="9"/>
            <color indexed="81"/>
            <rFont val="Tahoma"/>
            <family val="2"/>
          </rPr>
          <t>Minimum OA Flow</t>
        </r>
      </text>
    </comment>
    <comment ref="N3" authorId="0" shapeId="0" xr:uid="{59DE0061-B355-4D6F-A083-0C47C1AB511C}">
      <text>
        <r>
          <rPr>
            <sz val="9"/>
            <color indexed="81"/>
            <rFont val="Tahoma"/>
            <family val="2"/>
          </rPr>
          <t>Dedicated exhaust flow, 
e.g., via restroom exhaust</t>
        </r>
      </text>
    </comment>
    <comment ref="C30" authorId="0" shapeId="0" xr:uid="{00000000-0006-0000-0000-000001000000}">
      <text>
        <r>
          <rPr>
            <sz val="9"/>
            <color indexed="81"/>
            <rFont val="Tahoma"/>
            <family val="2"/>
          </rPr>
          <t>Total supply airflow rate to building zones</t>
        </r>
      </text>
    </comment>
    <comment ref="D30" authorId="0" shapeId="0" xr:uid="{00000000-0006-0000-0000-000002000000}">
      <text>
        <r>
          <rPr>
            <sz val="9"/>
            <color indexed="81"/>
            <rFont val="Tahoma"/>
            <family val="2"/>
          </rPr>
          <t>Total return airflow rate from building zones</t>
        </r>
      </text>
    </comment>
    <comment ref="E30" authorId="1" shapeId="0" xr:uid="{00000000-0006-0000-0000-000003000000}">
      <text>
        <r>
          <rPr>
            <sz val="8"/>
            <color indexed="81"/>
            <rFont val="Tahoma"/>
            <family val="2"/>
          </rPr>
          <t>Outdoor Air Schedule value
Between 0.0 and 1.0</t>
        </r>
      </text>
    </comment>
    <comment ref="F30" authorId="0" shapeId="0" xr:uid="{00000000-0006-0000-0000-000004000000}">
      <text>
        <r>
          <rPr>
            <sz val="9"/>
            <color indexed="81"/>
            <rFont val="Tahoma"/>
            <family val="2"/>
          </rPr>
          <t>Minimum OA Flow</t>
        </r>
      </text>
    </comment>
    <comment ref="N30" authorId="0" shapeId="0" xr:uid="{00000000-0006-0000-0000-000005000000}">
      <text>
        <r>
          <rPr>
            <sz val="9"/>
            <color indexed="81"/>
            <rFont val="Tahoma"/>
            <family val="2"/>
          </rPr>
          <t>Dedicated exhaust flow, 
e.g., via restroom exhaust</t>
        </r>
      </text>
    </comment>
  </commentList>
</comments>
</file>

<file path=xl/sharedStrings.xml><?xml version="1.0" encoding="utf-8"?>
<sst xmlns="http://schemas.openxmlformats.org/spreadsheetml/2006/main" count="46" uniqueCount="29">
  <si>
    <t>fo</t>
  </si>
  <si>
    <t>W'o</t>
  </si>
  <si>
    <t>Wo_min</t>
  </si>
  <si>
    <t>Wrec</t>
  </si>
  <si>
    <t>Wo</t>
  </si>
  <si>
    <t>Wexh</t>
  </si>
  <si>
    <r>
      <t>S</t>
    </r>
    <r>
      <rPr>
        <b/>
        <sz val="10"/>
        <rFont val="Arial"/>
        <family val="2"/>
      </rPr>
      <t>Ws</t>
    </r>
  </si>
  <si>
    <r>
      <t>S</t>
    </r>
    <r>
      <rPr>
        <b/>
        <sz val="10"/>
        <rFont val="Arial"/>
        <family val="2"/>
      </rPr>
      <t>Wret</t>
    </r>
  </si>
  <si>
    <t>Inputs</t>
  </si>
  <si>
    <t>Outputs</t>
  </si>
  <si>
    <t>10% OA with fo = 0</t>
  </si>
  <si>
    <t>Min OA requirement</t>
  </si>
  <si>
    <t>100% OA</t>
  </si>
  <si>
    <t>50% OA</t>
  </si>
  <si>
    <t>%OA</t>
  </si>
  <si>
    <t>Check</t>
  </si>
  <si>
    <t>Wdx</t>
  </si>
  <si>
    <t>w/ Dedicated Exhaust</t>
  </si>
  <si>
    <t>Imbalance</t>
  </si>
  <si>
    <t>0% OA</t>
  </si>
  <si>
    <t>Diagram</t>
  </si>
  <si>
    <t>BUILDING</t>
  </si>
  <si>
    <t>Example Cases</t>
  </si>
  <si>
    <t>INSTRUCTIONS:</t>
  </si>
  <si>
    <t>Edit values in Input boxes to observe changes</t>
  </si>
  <si>
    <t>Input boxes are formatted as shown below:</t>
  </si>
  <si>
    <t>on the diagram.</t>
  </si>
  <si>
    <t>EXAMPLES:</t>
  </si>
  <si>
    <t>To create new examples, you can copy a row, insert it into the table, and modify copied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</si>
</sst>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0"/>
      <name val="Arial"/>
    </font>
    <font>
      <b/>
      <sz val="10"/>
      <name val="Symbol"/>
      <family val="1"/>
      <charset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8"/>
      <name val="Arial"/>
      <family val="2"/>
    </font>
    <font>
      <sz val="9"/>
      <color indexed="81"/>
      <name val="Tahoma"/>
      <family val="2"/>
    </font>
    <font>
      <sz val="11"/>
      <color rgb="FF3F3F76"/>
      <name val="Calibri"/>
      <family val="2"/>
      <scheme val="minor"/>
    </font>
    <font>
      <b/>
      <sz val="10"/>
      <color theme="0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indexed="64"/>
      </bottom>
      <diagonal/>
    </border>
    <border>
      <left/>
      <right style="medium">
        <color theme="1" tint="0.499984740745262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7" borderId="27" applyNumberFormat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/>
    <xf numFmtId="0" fontId="4" fillId="0" borderId="7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6" fillId="5" borderId="0" xfId="0" applyFont="1" applyFill="1" applyBorder="1"/>
    <xf numFmtId="0" fontId="0" fillId="5" borderId="0" xfId="0" applyFill="1" applyBorder="1"/>
    <xf numFmtId="0" fontId="0" fillId="6" borderId="16" xfId="0" applyFill="1" applyBorder="1"/>
    <xf numFmtId="0" fontId="0" fillId="5" borderId="16" xfId="0" applyFill="1" applyBorder="1"/>
    <xf numFmtId="0" fontId="0" fillId="0" borderId="18" xfId="0" applyBorder="1"/>
    <xf numFmtId="0" fontId="0" fillId="5" borderId="17" xfId="0" applyFill="1" applyBorder="1"/>
    <xf numFmtId="0" fontId="0" fillId="5" borderId="18" xfId="0" applyFill="1" applyBorder="1"/>
    <xf numFmtId="0" fontId="0" fillId="5" borderId="19" xfId="0" applyFill="1" applyBorder="1"/>
    <xf numFmtId="0" fontId="4" fillId="5" borderId="0" xfId="0" applyFont="1" applyFill="1" applyBorder="1"/>
    <xf numFmtId="0" fontId="7" fillId="6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6" borderId="13" xfId="0" applyFont="1" applyFill="1" applyBorder="1" applyAlignment="1">
      <alignment horizontal="center"/>
    </xf>
    <xf numFmtId="0" fontId="0" fillId="6" borderId="0" xfId="0" applyFill="1" applyBorder="1"/>
    <xf numFmtId="0" fontId="7" fillId="6" borderId="0" xfId="0" applyFont="1" applyFill="1" applyBorder="1" applyAlignment="1">
      <alignment horizontal="center"/>
    </xf>
    <xf numFmtId="0" fontId="0" fillId="3" borderId="0" xfId="0" applyFill="1" applyBorder="1"/>
    <xf numFmtId="0" fontId="0" fillId="3" borderId="18" xfId="0" applyFill="1" applyBorder="1"/>
    <xf numFmtId="0" fontId="0" fillId="6" borderId="18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7" fillId="3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4" fillId="4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9" fillId="7" borderId="27" xfId="1"/>
    <xf numFmtId="0" fontId="0" fillId="0" borderId="8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8" xfId="0" applyFont="1" applyBorder="1"/>
    <xf numFmtId="0" fontId="4" fillId="0" borderId="28" xfId="0" applyFont="1" applyBorder="1"/>
    <xf numFmtId="0" fontId="0" fillId="2" borderId="8" xfId="0" applyFill="1" applyBorder="1"/>
    <xf numFmtId="0" fontId="0" fillId="2" borderId="28" xfId="0" applyFill="1" applyBorder="1"/>
    <xf numFmtId="164" fontId="0" fillId="0" borderId="2" xfId="0" applyNumberFormat="1" applyBorder="1"/>
    <xf numFmtId="164" fontId="0" fillId="0" borderId="29" xfId="0" applyNumberFormat="1" applyBorder="1"/>
    <xf numFmtId="0" fontId="0" fillId="0" borderId="2" xfId="0" applyBorder="1"/>
    <xf numFmtId="0" fontId="0" fillId="0" borderId="29" xfId="0" applyBorder="1"/>
    <xf numFmtId="0" fontId="6" fillId="0" borderId="0" xfId="0" applyFont="1" applyBorder="1"/>
    <xf numFmtId="0" fontId="0" fillId="2" borderId="0" xfId="0" applyFill="1" applyBorder="1"/>
    <xf numFmtId="0" fontId="6" fillId="0" borderId="3" xfId="0" applyFont="1" applyBorder="1"/>
    <xf numFmtId="0" fontId="9" fillId="7" borderId="30" xfId="1" applyBorder="1"/>
    <xf numFmtId="164" fontId="9" fillId="7" borderId="30" xfId="1" applyNumberFormat="1" applyBorder="1"/>
    <xf numFmtId="0" fontId="0" fillId="0" borderId="10" xfId="0" applyBorder="1"/>
    <xf numFmtId="0" fontId="4" fillId="0" borderId="10" xfId="0" applyFont="1" applyBorder="1"/>
    <xf numFmtId="0" fontId="4" fillId="0" borderId="11" xfId="0" applyFont="1" applyBorder="1"/>
    <xf numFmtId="164" fontId="0" fillId="0" borderId="3" xfId="0" applyNumberFormat="1" applyBorder="1"/>
    <xf numFmtId="0" fontId="0" fillId="0" borderId="11" xfId="0" applyBorder="1" applyAlignment="1">
      <alignment horizontal="center"/>
    </xf>
    <xf numFmtId="0" fontId="9" fillId="7" borderId="30" xfId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2" borderId="31" xfId="0" applyFill="1" applyBorder="1"/>
    <xf numFmtId="164" fontId="0" fillId="2" borderId="31" xfId="0" applyNumberFormat="1" applyFill="1" applyBorder="1"/>
    <xf numFmtId="0" fontId="0" fillId="0" borderId="31" xfId="0" applyBorder="1"/>
    <xf numFmtId="0" fontId="4" fillId="0" borderId="31" xfId="0" applyFont="1" applyBorder="1"/>
    <xf numFmtId="0" fontId="0" fillId="2" borderId="31" xfId="0" applyFill="1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2" borderId="0" xfId="0" applyNumberFormat="1" applyFill="1" applyBorder="1"/>
    <xf numFmtId="0" fontId="4" fillId="0" borderId="0" xfId="0" applyFont="1" applyBorder="1"/>
    <xf numFmtId="0" fontId="0" fillId="2" borderId="0" xfId="0" applyFill="1" applyBorder="1" applyAlignment="1">
      <alignment horizontal="center"/>
    </xf>
    <xf numFmtId="0" fontId="0" fillId="2" borderId="10" xfId="0" applyFill="1" applyBorder="1"/>
    <xf numFmtId="164" fontId="0" fillId="2" borderId="10" xfId="0" applyNumberFormat="1" applyFill="1" applyBorder="1"/>
    <xf numFmtId="0" fontId="0" fillId="2" borderId="11" xfId="0" applyFill="1" applyBorder="1"/>
    <xf numFmtId="0" fontId="0" fillId="2" borderId="10" xfId="0" applyFill="1" applyBorder="1" applyAlignment="1">
      <alignment horizontal="center"/>
    </xf>
    <xf numFmtId="0" fontId="10" fillId="0" borderId="0" xfId="0" applyFont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13</xdr:row>
      <xdr:rowOff>85725</xdr:rowOff>
    </xdr:from>
    <xdr:to>
      <xdr:col>12</xdr:col>
      <xdr:colOff>19050</xdr:colOff>
      <xdr:row>13</xdr:row>
      <xdr:rowOff>85725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7524750" y="3810000"/>
          <a:ext cx="32385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284117</xdr:colOff>
      <xdr:row>13</xdr:row>
      <xdr:rowOff>28575</xdr:rowOff>
    </xdr:from>
    <xdr:to>
      <xdr:col>6</xdr:col>
      <xdr:colOff>295276</xdr:colOff>
      <xdr:row>15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4684667" y="3752850"/>
          <a:ext cx="11159" cy="3905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47625</xdr:colOff>
      <xdr:row>9</xdr:row>
      <xdr:rowOff>76200</xdr:rowOff>
    </xdr:from>
    <xdr:to>
      <xdr:col>10</xdr:col>
      <xdr:colOff>371475</xdr:colOff>
      <xdr:row>9</xdr:row>
      <xdr:rowOff>76200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6886575" y="3152775"/>
          <a:ext cx="32385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247650</xdr:colOff>
      <xdr:row>9</xdr:row>
      <xdr:rowOff>85725</xdr:rowOff>
    </xdr:from>
    <xdr:to>
      <xdr:col>4</xdr:col>
      <xdr:colOff>571500</xdr:colOff>
      <xdr:row>9</xdr:row>
      <xdr:rowOff>85725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3429000" y="3162300"/>
          <a:ext cx="32385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303167</xdr:colOff>
      <xdr:row>13</xdr:row>
      <xdr:rowOff>19050</xdr:rowOff>
    </xdr:from>
    <xdr:to>
      <xdr:col>8</xdr:col>
      <xdr:colOff>314326</xdr:colOff>
      <xdr:row>15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H="1">
          <a:off x="5922917" y="3743325"/>
          <a:ext cx="11159" cy="390525"/>
        </a:xfrm>
        <a:prstGeom prst="straightConnector1">
          <a:avLst/>
        </a:prstGeom>
        <a:ln w="25400">
          <a:solidFill>
            <a:schemeClr val="tx1"/>
          </a:solidFill>
          <a:headEnd type="arrow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85725</xdr:colOff>
      <xdr:row>6</xdr:row>
      <xdr:rowOff>95250</xdr:rowOff>
    </xdr:from>
    <xdr:to>
      <xdr:col>8</xdr:col>
      <xdr:colOff>409575</xdr:colOff>
      <xdr:row>6</xdr:row>
      <xdr:rowOff>95250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DD2D0CCE-9947-1B09-C6BD-55D20ED6295D}"/>
            </a:ext>
          </a:extLst>
        </xdr:cNvPr>
        <xdr:cNvCxnSpPr/>
      </xdr:nvCxnSpPr>
      <xdr:spPr>
        <a:xfrm>
          <a:off x="5505450" y="1104900"/>
          <a:ext cx="323850" cy="0"/>
        </a:xfrm>
        <a:prstGeom prst="straightConnector1">
          <a:avLst/>
        </a:prstGeom>
        <a:ln w="25400">
          <a:solidFill>
            <a:schemeClr val="tx1"/>
          </a:solidFill>
          <a:headEnd type="arrow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5"/>
  <sheetViews>
    <sheetView tabSelected="1" zoomScaleNormal="100" workbookViewId="0">
      <selection activeCell="B2" sqref="B2:B4"/>
    </sheetView>
  </sheetViews>
  <sheetFormatPr defaultRowHeight="12.75" x14ac:dyDescent="0.2"/>
  <cols>
    <col min="1" max="1" width="2.7109375" customWidth="1"/>
    <col min="2" max="2" width="20.28515625" customWidth="1"/>
    <col min="3" max="12" width="9.7109375" customWidth="1"/>
    <col min="13" max="13" width="15.7109375" customWidth="1"/>
    <col min="15" max="15" width="10.5703125" bestFit="1" customWidth="1"/>
    <col min="16" max="16" width="15.85546875" bestFit="1" customWidth="1"/>
    <col min="17" max="17" width="12.85546875" bestFit="1" customWidth="1"/>
  </cols>
  <sheetData>
    <row r="1" spans="2:16" x14ac:dyDescent="0.2">
      <c r="B1" s="63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"/>
      <c r="P1" s="78"/>
    </row>
    <row r="2" spans="2:16" x14ac:dyDescent="0.2">
      <c r="B2" s="75" t="s">
        <v>20</v>
      </c>
      <c r="C2" s="43" t="s">
        <v>8</v>
      </c>
      <c r="D2" s="43"/>
      <c r="E2" s="43"/>
      <c r="F2" s="44"/>
      <c r="G2" s="44" t="s">
        <v>9</v>
      </c>
      <c r="H2" s="45"/>
      <c r="I2" s="45"/>
      <c r="J2" s="46"/>
      <c r="K2" s="3" t="s">
        <v>15</v>
      </c>
      <c r="L2" s="4"/>
      <c r="M2" s="2"/>
      <c r="N2" s="44" t="s">
        <v>17</v>
      </c>
      <c r="O2" s="45"/>
      <c r="P2" s="46"/>
    </row>
    <row r="3" spans="2:16" x14ac:dyDescent="0.2">
      <c r="B3" s="76"/>
      <c r="C3" s="5" t="s">
        <v>6</v>
      </c>
      <c r="D3" s="5" t="s">
        <v>7</v>
      </c>
      <c r="E3" s="6" t="s">
        <v>0</v>
      </c>
      <c r="F3" s="6" t="s">
        <v>2</v>
      </c>
      <c r="G3" s="7" t="s">
        <v>1</v>
      </c>
      <c r="H3" s="7" t="s">
        <v>4</v>
      </c>
      <c r="I3" s="7" t="s">
        <v>3</v>
      </c>
      <c r="J3" s="8" t="s">
        <v>5</v>
      </c>
      <c r="K3" s="9" t="s">
        <v>14</v>
      </c>
      <c r="L3" s="48" t="s">
        <v>18</v>
      </c>
      <c r="M3" s="49"/>
      <c r="N3" s="9" t="s">
        <v>16</v>
      </c>
      <c r="O3" s="50" t="s">
        <v>18</v>
      </c>
      <c r="P3" s="51"/>
    </row>
    <row r="4" spans="2:16" ht="15" x14ac:dyDescent="0.25">
      <c r="B4" s="77"/>
      <c r="C4" s="66">
        <v>100</v>
      </c>
      <c r="D4" s="66">
        <v>60</v>
      </c>
      <c r="E4" s="67">
        <v>0.2</v>
      </c>
      <c r="F4" s="66">
        <v>50</v>
      </c>
      <c r="G4" s="68">
        <f>MAX(E4*C4,MIN(C4,F4))</f>
        <v>50</v>
      </c>
      <c r="H4" s="69">
        <f>C4-I4</f>
        <v>50</v>
      </c>
      <c r="I4" s="69">
        <f>MIN(D4,C4-G4)</f>
        <v>50</v>
      </c>
      <c r="J4" s="70">
        <f>D4-I4</f>
        <v>10</v>
      </c>
      <c r="K4" s="71">
        <f>H4/C4</f>
        <v>0.5</v>
      </c>
      <c r="L4" s="68">
        <f t="shared" ref="L4" si="0">C4-D4</f>
        <v>40</v>
      </c>
      <c r="M4" s="72" t="str">
        <f t="shared" ref="M4" si="1">IF(L4&lt;0,"Depressurized",IF(L4&gt;0,"Pressurized","Balanced"))</f>
        <v>Pressurized</v>
      </c>
      <c r="N4" s="73">
        <v>0</v>
      </c>
      <c r="O4" s="74">
        <f>C4-D4-N4</f>
        <v>40</v>
      </c>
      <c r="P4" s="72" t="str">
        <f>IF(O4&lt;0,"&lt;-- Depressurized",IF(O4&gt;0,"Pressurized --&gt;","Balanced"))</f>
        <v>Pressurized --&gt;</v>
      </c>
    </row>
    <row r="5" spans="2:16" ht="13.5" thickBot="1" x14ac:dyDescent="0.25"/>
    <row r="6" spans="2:16" x14ac:dyDescent="0.2">
      <c r="B6" s="92" t="s">
        <v>23</v>
      </c>
      <c r="F6" s="33"/>
      <c r="G6" s="34"/>
      <c r="H6" s="34"/>
      <c r="I6" s="34"/>
      <c r="J6" s="35"/>
    </row>
    <row r="7" spans="2:16" x14ac:dyDescent="0.2">
      <c r="B7" s="92" t="s">
        <v>24</v>
      </c>
      <c r="F7" s="36"/>
      <c r="G7" s="28"/>
      <c r="H7" s="29" t="str">
        <f>CONCATENATE("Wrec = ",TEXT(I4,0))</f>
        <v>Wrec = 50</v>
      </c>
      <c r="I7" s="28"/>
      <c r="J7" s="37"/>
    </row>
    <row r="8" spans="2:16" x14ac:dyDescent="0.2">
      <c r="B8" s="92" t="s">
        <v>26</v>
      </c>
      <c r="F8" s="36"/>
      <c r="G8" s="28"/>
      <c r="H8" s="10"/>
      <c r="I8" s="28"/>
      <c r="J8" s="37"/>
    </row>
    <row r="9" spans="2:16" x14ac:dyDescent="0.2">
      <c r="B9" s="92" t="s">
        <v>25</v>
      </c>
      <c r="F9" s="36"/>
      <c r="G9" s="28"/>
      <c r="H9" s="10"/>
      <c r="I9" s="28"/>
      <c r="J9" s="37"/>
    </row>
    <row r="10" spans="2:16" ht="15" x14ac:dyDescent="0.25">
      <c r="B10" s="52"/>
      <c r="F10" s="38" t="str">
        <f>CONCATENATE("Wo = ",TEXT(H4,0))</f>
        <v>Wo = 50</v>
      </c>
      <c r="G10" s="30"/>
      <c r="H10" s="10"/>
      <c r="I10" s="28"/>
      <c r="J10" s="39" t="str">
        <f>CONCATENATE("Wexh = ",TEXT(J4,0))</f>
        <v>Wexh = 10</v>
      </c>
    </row>
    <row r="11" spans="2:16" x14ac:dyDescent="0.2">
      <c r="F11" s="36"/>
      <c r="G11" s="30"/>
      <c r="H11" s="10"/>
      <c r="I11" s="28"/>
      <c r="J11" s="37"/>
    </row>
    <row r="12" spans="2:16" ht="13.5" thickBot="1" x14ac:dyDescent="0.25">
      <c r="F12" s="40"/>
      <c r="G12" s="31"/>
      <c r="H12" s="20"/>
      <c r="I12" s="32"/>
      <c r="J12" s="41"/>
    </row>
    <row r="13" spans="2:16" x14ac:dyDescent="0.2">
      <c r="F13" s="12"/>
      <c r="G13" s="26" t="str">
        <f>CONCATENATE("Ws = ",TEXT(C4,0))</f>
        <v>Ws = 100</v>
      </c>
      <c r="H13" s="13"/>
      <c r="I13" s="27" t="str">
        <f>CONCATENATE("Wret = ",TEXT(D4,0))</f>
        <v>Wret = 60</v>
      </c>
      <c r="J13" s="14"/>
    </row>
    <row r="14" spans="2:16" x14ac:dyDescent="0.2">
      <c r="F14" s="15"/>
      <c r="G14" s="16"/>
      <c r="H14" s="17"/>
      <c r="I14" s="17"/>
      <c r="J14" s="18"/>
      <c r="K14" s="25" t="str">
        <f>CONCATENATE("Wdx = ",TEXT(N4,0))</f>
        <v>Wdx = 0</v>
      </c>
    </row>
    <row r="15" spans="2:16" x14ac:dyDescent="0.2">
      <c r="F15" s="15"/>
      <c r="G15" s="17"/>
      <c r="H15" s="17"/>
      <c r="I15" s="17"/>
      <c r="J15" s="19"/>
    </row>
    <row r="16" spans="2:16" x14ac:dyDescent="0.2">
      <c r="F16" s="15"/>
      <c r="G16" s="17"/>
      <c r="H16" s="17"/>
      <c r="I16" s="17"/>
      <c r="J16" s="42" t="str">
        <f>P4</f>
        <v>Pressurized --&gt;</v>
      </c>
      <c r="K16" s="42"/>
    </row>
    <row r="17" spans="2:16" x14ac:dyDescent="0.2">
      <c r="F17" s="15"/>
      <c r="G17" s="17"/>
      <c r="H17" s="17"/>
      <c r="I17" s="17"/>
      <c r="J17" s="42" t="str">
        <f>CONCATENATE("Wbal = ",TEXT(O4,0))</f>
        <v>Wbal = 40</v>
      </c>
      <c r="K17" s="42"/>
    </row>
    <row r="18" spans="2:16" x14ac:dyDescent="0.2">
      <c r="F18" s="15"/>
      <c r="G18" s="17"/>
      <c r="H18" s="17"/>
      <c r="I18" s="17"/>
      <c r="J18" s="19"/>
      <c r="K18" s="11"/>
    </row>
    <row r="19" spans="2:16" x14ac:dyDescent="0.2">
      <c r="F19" s="15"/>
      <c r="G19" s="17"/>
      <c r="H19" s="17"/>
      <c r="I19" s="17"/>
      <c r="J19" s="19"/>
    </row>
    <row r="20" spans="2:16" x14ac:dyDescent="0.2">
      <c r="F20" s="15"/>
      <c r="G20" s="17"/>
      <c r="H20" s="17"/>
      <c r="I20" s="17"/>
      <c r="J20" s="19"/>
    </row>
    <row r="21" spans="2:16" x14ac:dyDescent="0.2">
      <c r="F21" s="15"/>
      <c r="G21" s="17"/>
      <c r="H21" s="24" t="s">
        <v>21</v>
      </c>
      <c r="I21" s="17"/>
      <c r="J21" s="19"/>
    </row>
    <row r="22" spans="2:16" ht="13.5" thickBot="1" x14ac:dyDescent="0.25">
      <c r="F22" s="21"/>
      <c r="G22" s="22"/>
      <c r="H22" s="22"/>
      <c r="I22" s="22"/>
      <c r="J22" s="23"/>
    </row>
    <row r="26" spans="2:16" x14ac:dyDescent="0.2">
      <c r="B26" s="92" t="s">
        <v>27</v>
      </c>
    </row>
    <row r="27" spans="2:16" x14ac:dyDescent="0.2">
      <c r="B27" s="92" t="s">
        <v>28</v>
      </c>
    </row>
    <row r="29" spans="2:16" x14ac:dyDescent="0.2">
      <c r="B29" s="75" t="s">
        <v>22</v>
      </c>
      <c r="C29" s="43" t="s">
        <v>8</v>
      </c>
      <c r="D29" s="43"/>
      <c r="E29" s="43"/>
      <c r="F29" s="44"/>
      <c r="G29" s="44" t="s">
        <v>9</v>
      </c>
      <c r="H29" s="45"/>
      <c r="I29" s="45"/>
      <c r="J29" s="46"/>
      <c r="K29" s="3" t="s">
        <v>15</v>
      </c>
      <c r="L29" s="4"/>
      <c r="M29" s="2"/>
      <c r="N29" s="44" t="s">
        <v>17</v>
      </c>
      <c r="O29" s="45"/>
      <c r="P29" s="46"/>
    </row>
    <row r="30" spans="2:16" ht="17.25" customHeight="1" x14ac:dyDescent="0.2">
      <c r="B30" s="47"/>
      <c r="C30" s="5" t="s">
        <v>6</v>
      </c>
      <c r="D30" s="5" t="s">
        <v>7</v>
      </c>
      <c r="E30" s="6" t="s">
        <v>0</v>
      </c>
      <c r="F30" s="6" t="s">
        <v>2</v>
      </c>
      <c r="G30" s="7" t="s">
        <v>1</v>
      </c>
      <c r="H30" s="7" t="s">
        <v>4</v>
      </c>
      <c r="I30" s="7" t="s">
        <v>3</v>
      </c>
      <c r="J30" s="8" t="s">
        <v>5</v>
      </c>
      <c r="K30" s="9" t="s">
        <v>14</v>
      </c>
      <c r="L30" s="48" t="s">
        <v>18</v>
      </c>
      <c r="M30" s="49"/>
      <c r="N30" s="9" t="s">
        <v>16</v>
      </c>
      <c r="O30" s="50" t="s">
        <v>18</v>
      </c>
      <c r="P30" s="51"/>
    </row>
    <row r="31" spans="2:16" x14ac:dyDescent="0.2">
      <c r="B31" s="61" t="s">
        <v>10</v>
      </c>
      <c r="C31" s="79">
        <v>100</v>
      </c>
      <c r="D31" s="79">
        <v>90</v>
      </c>
      <c r="E31" s="80">
        <v>0</v>
      </c>
      <c r="F31" s="57">
        <v>0</v>
      </c>
      <c r="G31" s="81">
        <f>MAX(E31*C31,MIN(C31,F31))</f>
        <v>0</v>
      </c>
      <c r="H31" s="82">
        <f>C31-I31</f>
        <v>10</v>
      </c>
      <c r="I31" s="82">
        <f>MIN(D31,C31-G31)</f>
        <v>90</v>
      </c>
      <c r="J31" s="55">
        <f>D31-I31</f>
        <v>0</v>
      </c>
      <c r="K31" s="59">
        <f>H31/C31</f>
        <v>0.1</v>
      </c>
      <c r="L31" s="81">
        <f>C31-D31</f>
        <v>10</v>
      </c>
      <c r="M31" s="53" t="str">
        <f>IF(L31&lt;0,"Depressurized",IF(L31&gt;0,"Pressurized","Balanced"))</f>
        <v>Pressurized</v>
      </c>
      <c r="N31" s="83">
        <v>0</v>
      </c>
      <c r="O31" s="84">
        <f>C31-D31-N31</f>
        <v>10</v>
      </c>
      <c r="P31" s="53" t="str">
        <f>IF(O31&lt;0,"Depressurized",IF(O31&gt;0,"Pressurized","Balanced"))</f>
        <v>Pressurized</v>
      </c>
    </row>
    <row r="32" spans="2:16" x14ac:dyDescent="0.2">
      <c r="B32" s="62" t="s">
        <v>11</v>
      </c>
      <c r="C32" s="64">
        <v>100</v>
      </c>
      <c r="D32" s="64">
        <v>90</v>
      </c>
      <c r="E32" s="85">
        <v>0</v>
      </c>
      <c r="F32" s="58">
        <v>20</v>
      </c>
      <c r="G32" s="10">
        <f>MAX(E32*C32,MIN(C32,F32))</f>
        <v>20</v>
      </c>
      <c r="H32" s="86">
        <f>C32-I32</f>
        <v>20</v>
      </c>
      <c r="I32" s="86">
        <f>MIN(D32,C32-G32)</f>
        <v>80</v>
      </c>
      <c r="J32" s="56">
        <f>D32-I32</f>
        <v>10</v>
      </c>
      <c r="K32" s="60">
        <f>H32/C32</f>
        <v>0.2</v>
      </c>
      <c r="L32" s="10">
        <f t="shared" ref="L32:L34" si="2">C32-D32</f>
        <v>10</v>
      </c>
      <c r="M32" s="54" t="str">
        <f t="shared" ref="M32:M35" si="3">IF(L32&lt;0,"Depressurized",IF(L32&gt;0,"Pressurized","Balanced"))</f>
        <v>Pressurized</v>
      </c>
      <c r="N32" s="87">
        <v>5</v>
      </c>
      <c r="O32" s="78">
        <f>C32-D32-N32</f>
        <v>5</v>
      </c>
      <c r="P32" s="54" t="str">
        <f t="shared" ref="P32:P35" si="4">IF(O32&lt;0,"Depressurized",IF(O32&gt;0,"Pressurized","Balanced"))</f>
        <v>Pressurized</v>
      </c>
    </row>
    <row r="33" spans="2:16" x14ac:dyDescent="0.2">
      <c r="B33" s="62" t="s">
        <v>12</v>
      </c>
      <c r="C33" s="64">
        <v>100</v>
      </c>
      <c r="D33" s="64">
        <v>90</v>
      </c>
      <c r="E33" s="85">
        <v>1</v>
      </c>
      <c r="F33" s="58">
        <v>0</v>
      </c>
      <c r="G33" s="10">
        <f>MAX(E33*C33,MIN(C33,F33))</f>
        <v>100</v>
      </c>
      <c r="H33" s="86">
        <f>C33-I33</f>
        <v>100</v>
      </c>
      <c r="I33" s="86">
        <f>MIN(D33,C33-G33)</f>
        <v>0</v>
      </c>
      <c r="J33" s="56">
        <f>D33-I33</f>
        <v>90</v>
      </c>
      <c r="K33" s="60">
        <f>H33/C33</f>
        <v>1</v>
      </c>
      <c r="L33" s="10">
        <f t="shared" si="2"/>
        <v>10</v>
      </c>
      <c r="M33" s="54" t="str">
        <f t="shared" si="3"/>
        <v>Pressurized</v>
      </c>
      <c r="N33" s="87">
        <v>10</v>
      </c>
      <c r="O33" s="78">
        <f>C33-D33-N33</f>
        <v>0</v>
      </c>
      <c r="P33" s="54" t="str">
        <f t="shared" si="4"/>
        <v>Balanced</v>
      </c>
    </row>
    <row r="34" spans="2:16" x14ac:dyDescent="0.2">
      <c r="B34" s="62" t="s">
        <v>13</v>
      </c>
      <c r="C34" s="64">
        <v>100</v>
      </c>
      <c r="D34" s="64">
        <v>90</v>
      </c>
      <c r="E34" s="85">
        <v>0.5</v>
      </c>
      <c r="F34" s="58">
        <v>0</v>
      </c>
      <c r="G34" s="10">
        <f>MAX(E34*C34,MIN(C34,F34))</f>
        <v>50</v>
      </c>
      <c r="H34" s="86">
        <f>C34-I34</f>
        <v>50</v>
      </c>
      <c r="I34" s="86">
        <f>MIN(D34,C34-G34)</f>
        <v>50</v>
      </c>
      <c r="J34" s="56">
        <f>D34-I34</f>
        <v>40</v>
      </c>
      <c r="K34" s="60">
        <f>H34/C34</f>
        <v>0.5</v>
      </c>
      <c r="L34" s="10">
        <f t="shared" si="2"/>
        <v>10</v>
      </c>
      <c r="M34" s="54" t="str">
        <f t="shared" si="3"/>
        <v>Pressurized</v>
      </c>
      <c r="N34" s="87">
        <v>20</v>
      </c>
      <c r="O34" s="78">
        <f>C34-D34-N34</f>
        <v>-10</v>
      </c>
      <c r="P34" s="54" t="str">
        <f t="shared" si="4"/>
        <v>Depressurized</v>
      </c>
    </row>
    <row r="35" spans="2:16" x14ac:dyDescent="0.2">
      <c r="B35" s="65" t="s">
        <v>19</v>
      </c>
      <c r="C35" s="88">
        <v>100</v>
      </c>
      <c r="D35" s="88">
        <v>100</v>
      </c>
      <c r="E35" s="89">
        <v>0</v>
      </c>
      <c r="F35" s="90">
        <v>10</v>
      </c>
      <c r="G35" s="68">
        <f>MAX(E35*C35,MIN(C35,F35))</f>
        <v>10</v>
      </c>
      <c r="H35" s="69">
        <f>C35-I35</f>
        <v>10</v>
      </c>
      <c r="I35" s="69">
        <f>MIN(D35,C35-G35)</f>
        <v>90</v>
      </c>
      <c r="J35" s="70">
        <f>D35-I35</f>
        <v>10</v>
      </c>
      <c r="K35" s="71">
        <f>H35/C35</f>
        <v>0.1</v>
      </c>
      <c r="L35" s="68">
        <f t="shared" ref="L35" si="5">C35-D35</f>
        <v>0</v>
      </c>
      <c r="M35" s="72" t="str">
        <f t="shared" si="3"/>
        <v>Balanced</v>
      </c>
      <c r="N35" s="91">
        <v>20</v>
      </c>
      <c r="O35" s="74">
        <f>C35-D35-N35</f>
        <v>-20</v>
      </c>
      <c r="P35" s="72" t="str">
        <f t="shared" si="4"/>
        <v>Depressurized</v>
      </c>
    </row>
  </sheetData>
  <mergeCells count="14">
    <mergeCell ref="L3:M3"/>
    <mergeCell ref="O3:P3"/>
    <mergeCell ref="B2:B4"/>
    <mergeCell ref="N29:P29"/>
    <mergeCell ref="O30:P30"/>
    <mergeCell ref="L30:M30"/>
    <mergeCell ref="C2:F2"/>
    <mergeCell ref="G2:J2"/>
    <mergeCell ref="N2:P2"/>
    <mergeCell ref="J16:K16"/>
    <mergeCell ref="J17:K17"/>
    <mergeCell ref="C29:F29"/>
    <mergeCell ref="G29:J29"/>
    <mergeCell ref="B29:B30"/>
  </mergeCells>
  <phoneticPr fontId="3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MethodDirect</vt:lpstr>
    </vt:vector>
  </TitlesOfParts>
  <Company>NIST/BFRL IAQ and Vent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 Stuart Dols</dc:creator>
  <cp:lastModifiedBy>Dols, William Stuart (Fed)</cp:lastModifiedBy>
  <dcterms:created xsi:type="dcterms:W3CDTF">2006-07-26T13:55:03Z</dcterms:created>
  <dcterms:modified xsi:type="dcterms:W3CDTF">2023-11-07T12:55:03Z</dcterms:modified>
</cp:coreProperties>
</file>