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Center Operations\Renewals\FY16-17_Renewal Guidance\Renewal Guidance and Templates  (Formerly Operating Plan Guidelines)\"/>
    </mc:Choice>
  </mc:AlternateContent>
  <bookViews>
    <workbookView xWindow="0" yWindow="0" windowWidth="23040" windowHeight="7668" activeTab="1"/>
  </bookViews>
  <sheets>
    <sheet name="Intro" sheetId="4" r:id="rId1"/>
    <sheet name="Summary Table" sheetId="1" r:id="rId2"/>
    <sheet name="Revenue Description" sheetId="3" r:id="rId3"/>
    <sheet name="Expense Narrative" sheetId="2" r:id="rId4"/>
    <sheet name="SRA-TPC Table" sheetId="6" r:id="rId5"/>
  </sheets>
  <definedNames>
    <definedName name="_Toc285528144" localSheetId="4">'SRA-TPC Table'!$A$18</definedName>
    <definedName name="_xlnm.Print_Area" localSheetId="3">'Expense Narrative'!$A$2:$J$97</definedName>
    <definedName name="_xlnm.Print_Area" localSheetId="2">'Revenue Description'!$A$2:$A$42</definedName>
    <definedName name="_xlnm.Print_Area" localSheetId="4">'SRA-TPC Table'!$A$1:$J$14</definedName>
    <definedName name="_xlnm.Print_Area" localSheetId="1">'Summary Table'!$A$1:$G$39</definedName>
  </definedNames>
  <calcPr calcId="152511"/>
</workbook>
</file>

<file path=xl/calcChain.xml><?xml version="1.0" encoding="utf-8"?>
<calcChain xmlns="http://schemas.openxmlformats.org/spreadsheetml/2006/main">
  <c r="E35" i="1" l="1"/>
  <c r="D35" i="1"/>
  <c r="B35" i="1"/>
  <c r="G35" i="1" s="1"/>
  <c r="H12" i="6" l="1"/>
  <c r="G12" i="6"/>
  <c r="F12" i="6"/>
  <c r="E12" i="6"/>
  <c r="J11" i="6"/>
  <c r="I11" i="6"/>
  <c r="J10" i="6"/>
  <c r="J12" i="6" s="1"/>
  <c r="I10" i="6"/>
  <c r="I12" i="6" s="1"/>
  <c r="H9" i="6"/>
  <c r="H14" i="6" s="1"/>
  <c r="G9" i="6"/>
  <c r="G14" i="6" s="1"/>
  <c r="F9" i="6"/>
  <c r="F14" i="6" s="1"/>
  <c r="E9" i="6"/>
  <c r="E14" i="6" s="1"/>
  <c r="J8" i="6"/>
  <c r="I8" i="6"/>
  <c r="J7" i="6"/>
  <c r="I7" i="6"/>
  <c r="J6" i="6"/>
  <c r="I6" i="6"/>
  <c r="J9" i="6" l="1"/>
  <c r="I9" i="6"/>
  <c r="I14" i="6" s="1"/>
  <c r="J14" i="6"/>
  <c r="I82" i="2" l="1"/>
  <c r="H82" i="2"/>
  <c r="G82" i="2"/>
  <c r="F82" i="2"/>
  <c r="I81" i="2"/>
  <c r="H14" i="2" l="1"/>
  <c r="I13" i="2"/>
  <c r="G14" i="2"/>
  <c r="F14" i="2"/>
  <c r="I56" i="2" l="1"/>
  <c r="H57" i="2"/>
  <c r="F57" i="2"/>
  <c r="I21" i="2"/>
  <c r="I5" i="2"/>
  <c r="E34" i="1"/>
  <c r="D34" i="1"/>
  <c r="B34" i="1"/>
  <c r="E33" i="1"/>
  <c r="D33" i="1"/>
  <c r="B33" i="1"/>
  <c r="E32" i="1"/>
  <c r="D32" i="1"/>
  <c r="B32" i="1"/>
  <c r="E31" i="1"/>
  <c r="D31" i="1"/>
  <c r="B31" i="1"/>
  <c r="E30" i="1"/>
  <c r="D30" i="1"/>
  <c r="B30" i="1"/>
  <c r="E29" i="1"/>
  <c r="D29" i="1"/>
  <c r="B29" i="1"/>
  <c r="D27" i="1"/>
  <c r="B27" i="1"/>
  <c r="D26" i="1"/>
  <c r="B26" i="1"/>
  <c r="D25" i="1"/>
  <c r="B25" i="1"/>
  <c r="D24" i="1"/>
  <c r="B24" i="1"/>
  <c r="B16" i="1"/>
  <c r="B28" i="1" l="1"/>
  <c r="D28" i="1"/>
  <c r="E28" i="1"/>
  <c r="I76" i="2"/>
  <c r="I77" i="2"/>
  <c r="G57" i="2"/>
  <c r="D22" i="1" s="1"/>
  <c r="I52" i="2"/>
  <c r="I54" i="2"/>
  <c r="I53" i="2"/>
  <c r="J34" i="2"/>
  <c r="D18" i="1"/>
  <c r="E18" i="1"/>
  <c r="E20" i="2" l="1"/>
  <c r="B18" i="1"/>
  <c r="E19" i="2"/>
  <c r="E12" i="1" l="1"/>
  <c r="E16" i="1" s="1"/>
  <c r="D12" i="1"/>
  <c r="D16" i="1" s="1"/>
  <c r="G7" i="1"/>
  <c r="G16" i="1" l="1"/>
  <c r="G12" i="1"/>
  <c r="I9" i="2" l="1"/>
  <c r="G22" i="2"/>
  <c r="D19" i="1" s="1"/>
  <c r="I10" i="2"/>
  <c r="I8" i="2"/>
  <c r="I7" i="2"/>
  <c r="I6" i="2"/>
  <c r="I36" i="2"/>
  <c r="E20" i="1" s="1"/>
  <c r="J35" i="2"/>
  <c r="H36" i="2"/>
  <c r="D20" i="1" s="1"/>
  <c r="G36" i="2"/>
  <c r="B20" i="1" s="1"/>
  <c r="I75" i="2"/>
  <c r="G14" i="1"/>
  <c r="G15" i="1"/>
  <c r="G13" i="1"/>
  <c r="G11" i="1"/>
  <c r="B23" i="1" l="1"/>
  <c r="D23" i="1"/>
  <c r="H22" i="2"/>
  <c r="E19" i="1" s="1"/>
  <c r="G29" i="1"/>
  <c r="G24" i="1"/>
  <c r="G26" i="1"/>
  <c r="G34" i="1"/>
  <c r="G30" i="1"/>
  <c r="G25" i="1"/>
  <c r="G31" i="1"/>
  <c r="G32" i="1"/>
  <c r="G27" i="1"/>
  <c r="G33" i="1"/>
  <c r="I55" i="2"/>
  <c r="I45" i="2"/>
  <c r="I44" i="2"/>
  <c r="I78" i="2"/>
  <c r="I79" i="2"/>
  <c r="I80" i="2"/>
  <c r="J64" i="2"/>
  <c r="J65" i="2"/>
  <c r="J66" i="2"/>
  <c r="J63" i="2"/>
  <c r="J30" i="2"/>
  <c r="J31" i="2"/>
  <c r="J32" i="2"/>
  <c r="J33" i="2"/>
  <c r="J29" i="2"/>
  <c r="I11" i="2"/>
  <c r="I12" i="2"/>
  <c r="G6" i="1"/>
  <c r="G9" i="1"/>
  <c r="G10" i="1"/>
  <c r="H67" i="2"/>
  <c r="I67" i="2"/>
  <c r="G67" i="2"/>
  <c r="E22" i="1"/>
  <c r="B22" i="1"/>
  <c r="G46" i="2"/>
  <c r="D21" i="1" s="1"/>
  <c r="H46" i="2"/>
  <c r="E21" i="1" s="1"/>
  <c r="F46" i="2"/>
  <c r="G23" i="1" l="1"/>
  <c r="G28" i="1"/>
  <c r="E36" i="1"/>
  <c r="E38" i="1" s="1"/>
  <c r="H86" i="2"/>
  <c r="D36" i="1"/>
  <c r="G86" i="2"/>
  <c r="E18" i="2"/>
  <c r="I19" i="2"/>
  <c r="I14" i="2"/>
  <c r="J36" i="2"/>
  <c r="I57" i="2"/>
  <c r="I46" i="2"/>
  <c r="J67" i="2"/>
  <c r="G21" i="1"/>
  <c r="G20" i="1"/>
  <c r="G22" i="1"/>
  <c r="G4" i="1"/>
  <c r="I86" i="2" l="1"/>
  <c r="G89" i="2"/>
  <c r="I20" i="2"/>
  <c r="G18" i="1"/>
  <c r="I18" i="2"/>
  <c r="C16" i="1"/>
  <c r="G93" i="2" l="1"/>
  <c r="D37" i="1"/>
  <c r="D38" i="1" s="1"/>
  <c r="E39" i="1"/>
  <c r="H93" i="2"/>
  <c r="F22" i="2"/>
  <c r="B19" i="1" s="1"/>
  <c r="F16" i="1"/>
  <c r="F89" i="2" l="1"/>
  <c r="D39" i="1"/>
  <c r="B36" i="1"/>
  <c r="I22" i="2"/>
  <c r="B37" i="1" l="1"/>
  <c r="G37" i="1" s="1"/>
  <c r="I89" i="2"/>
  <c r="G36" i="1"/>
  <c r="G19" i="1"/>
  <c r="F93" i="2"/>
  <c r="B38" i="1" l="1"/>
  <c r="G38" i="1" s="1"/>
  <c r="G39" i="1" s="1"/>
  <c r="I93" i="2"/>
  <c r="B39" i="1" l="1"/>
  <c r="C38" i="1"/>
  <c r="F38" i="1"/>
</calcChain>
</file>

<file path=xl/sharedStrings.xml><?xml version="1.0" encoding="utf-8"?>
<sst xmlns="http://schemas.openxmlformats.org/spreadsheetml/2006/main" count="332" uniqueCount="251">
  <si>
    <t>Non-Federal Cash Cost Share</t>
  </si>
  <si>
    <t xml:space="preserve">Non-Federal In-Kind Cost Share </t>
  </si>
  <si>
    <t>Totals</t>
  </si>
  <si>
    <t>State/Local Funds</t>
  </si>
  <si>
    <t>TOTAL REVENUE</t>
  </si>
  <si>
    <t>Personnel</t>
  </si>
  <si>
    <t>Fringe Benefits</t>
  </si>
  <si>
    <t>Travel</t>
  </si>
  <si>
    <t>Equipment</t>
  </si>
  <si>
    <t>Supplies</t>
  </si>
  <si>
    <t>TOTAL EXPENSES</t>
  </si>
  <si>
    <t>Name</t>
  </si>
  <si>
    <t>Non-Federal Cost Share (Cash)</t>
  </si>
  <si>
    <t>Jane Doe</t>
  </si>
  <si>
    <t>John Day</t>
  </si>
  <si>
    <t>TOTAL</t>
  </si>
  <si>
    <t>Component</t>
  </si>
  <si>
    <t>Rate</t>
  </si>
  <si>
    <t>Wage</t>
  </si>
  <si>
    <t>FICA</t>
  </si>
  <si>
    <t>Workers Compensation</t>
  </si>
  <si>
    <t>Insurance</t>
  </si>
  <si>
    <t>Position</t>
  </si>
  <si>
    <t>Purpose of Travel</t>
  </si>
  <si>
    <t>Destination</t>
  </si>
  <si>
    <t>Item</t>
  </si>
  <si>
    <t>Computation</t>
  </si>
  <si>
    <t>(1)  MEP regional meeting</t>
  </si>
  <si>
    <t>Washington, DC</t>
  </si>
  <si>
    <t>Airfare</t>
  </si>
  <si>
    <t>Hotel</t>
  </si>
  <si>
    <t>Per Diem (meals and incidentals)</t>
  </si>
  <si>
    <t>(2) Local travel</t>
  </si>
  <si>
    <t>Mileage</t>
  </si>
  <si>
    <t>(3) MEP Quarterly Meeting</t>
  </si>
  <si>
    <t>Item(s)</t>
  </si>
  <si>
    <t>Competitive bid</t>
  </si>
  <si>
    <t>Historical costs</t>
  </si>
  <si>
    <t>Contractor/Organization Name</t>
  </si>
  <si>
    <t>Service</t>
  </si>
  <si>
    <t>IT consultant</t>
  </si>
  <si>
    <t xml:space="preserve">Sales Support </t>
  </si>
  <si>
    <t>Marketing Coordinator</t>
  </si>
  <si>
    <t xml:space="preserve">G.     Construction:  NOT ALLOWED </t>
  </si>
  <si>
    <t>Non-Federal Cost Share     (In-Kind)</t>
  </si>
  <si>
    <t>NIST MEP Federal Cost Share Only</t>
  </si>
  <si>
    <t>Total</t>
  </si>
  <si>
    <t>INDIRECT COSTS</t>
  </si>
  <si>
    <t>IDC Agreement</t>
  </si>
  <si>
    <t>%</t>
  </si>
  <si>
    <t>TOTAL DIRECT COSTS</t>
  </si>
  <si>
    <t>TOTAL (DIRECT + INDIRECT)</t>
  </si>
  <si>
    <t>(2) Rent</t>
  </si>
  <si>
    <t xml:space="preserve">(3) Utilities </t>
  </si>
  <si>
    <t>(5) Dues/Subscriptions</t>
  </si>
  <si>
    <t>(6) Audits</t>
  </si>
  <si>
    <t>Published Price List</t>
  </si>
  <si>
    <t>(3) Project Manager</t>
  </si>
  <si>
    <t>(4) Project Manager</t>
  </si>
  <si>
    <t>Joan Kind</t>
  </si>
  <si>
    <t>$200/flight x 4 staff</t>
  </si>
  <si>
    <t>$183/night x 4 staff x 3 nights</t>
  </si>
  <si>
    <t>$71/day x 4 staff x 3 days</t>
  </si>
  <si>
    <t>(5) Project Manager</t>
  </si>
  <si>
    <t>Norman Merge</t>
  </si>
  <si>
    <t>Total Direct Costs</t>
  </si>
  <si>
    <t>Total Contractual Costs</t>
  </si>
  <si>
    <t>Total Other Costs</t>
  </si>
  <si>
    <t>Non-Federal Cost Share (In-Kind)</t>
  </si>
  <si>
    <t>(1) Sub-Recipient Agreements (ALL)</t>
  </si>
  <si>
    <t>(1) IT International</t>
  </si>
  <si>
    <t>(2) International Training Services</t>
  </si>
  <si>
    <t>See SRA/TPC Table</t>
  </si>
  <si>
    <t>Ted Jones (TPC #1)</t>
  </si>
  <si>
    <t>(1) Video teleconferencing  system (TPC #2)</t>
  </si>
  <si>
    <t xml:space="preserve">Fred Page </t>
  </si>
  <si>
    <t xml:space="preserve">June List </t>
  </si>
  <si>
    <t>$200/flight x 8 staff</t>
  </si>
  <si>
    <t>$183/night x 8 staff x 3 nights</t>
  </si>
  <si>
    <t>$71/day x 8 staff x 3 days</t>
  </si>
  <si>
    <t>535 miles x 5 staff @.55/mile</t>
  </si>
  <si>
    <t xml:space="preserve">(2) Copier Machine </t>
  </si>
  <si>
    <t>$5000 x 1</t>
  </si>
  <si>
    <t xml:space="preserve">Field staff supplies </t>
  </si>
  <si>
    <t xml:space="preserve">Laptop Computer (4 office staff) </t>
  </si>
  <si>
    <t xml:space="preserve">Central office supplies </t>
  </si>
  <si>
    <t>$2000 x 4</t>
  </si>
  <si>
    <t xml:space="preserve">All costs were based on historical pricing. </t>
  </si>
  <si>
    <t>$700 x 6</t>
  </si>
  <si>
    <t>Printers (6 staff)</t>
  </si>
  <si>
    <t xml:space="preserve">Laptop Computer (2 field staff &amp; 2 TPC staff) </t>
  </si>
  <si>
    <t xml:space="preserve">(5) Dues/Subscriptions </t>
  </si>
  <si>
    <t>(4) Office Expenses (telephone, internet, etc.)</t>
  </si>
  <si>
    <t>$250/month x 12 months</t>
  </si>
  <si>
    <t>$875/month x 12 months</t>
  </si>
  <si>
    <t>$3,667/month x 12 months</t>
  </si>
  <si>
    <t>$1,700 x 5 staff/year</t>
  </si>
  <si>
    <t>$4,511/year</t>
  </si>
  <si>
    <t>(4) American Sales, Inc.</t>
  </si>
  <si>
    <t xml:space="preserve">(5) Jane Doe </t>
  </si>
  <si>
    <t xml:space="preserve">Computer program training </t>
  </si>
  <si>
    <t xml:space="preserve">Airfare </t>
  </si>
  <si>
    <t xml:space="preserve">Hotel </t>
  </si>
  <si>
    <t xml:space="preserve">Per Diem (meals and incidentals) </t>
  </si>
  <si>
    <t>Sally Smith (TPC #2)</t>
  </si>
  <si>
    <t>(6) Office Manager</t>
  </si>
  <si>
    <t>(7) Training Assistant</t>
  </si>
  <si>
    <t xml:space="preserve">Annual salary of $100,000 x 50%  level of effort </t>
  </si>
  <si>
    <t>Annual Salary/ Rate</t>
  </si>
  <si>
    <t>% of Time</t>
  </si>
  <si>
    <t>18,199 x 1</t>
  </si>
  <si>
    <t>$52.08/hour x 32 hrs./month x 12 months</t>
  </si>
  <si>
    <t>$75.03/hr. x 700 hrs./year</t>
  </si>
  <si>
    <t>$166.66/month x 12 months</t>
  </si>
  <si>
    <t>Indirect Costs (13.69%)</t>
  </si>
  <si>
    <t>(4) Office Expenses (telephone &amp; Internet)</t>
  </si>
  <si>
    <t>Fringe reflects current rate for agency.  *TPC #1 = $18,800 + TPC#2 = $9,400 = $28,200</t>
  </si>
  <si>
    <t>NIST MEP Supplemental Funds</t>
  </si>
  <si>
    <t>Gross Program Income (Projected)</t>
  </si>
  <si>
    <t>Sam Jones</t>
  </si>
  <si>
    <t>(8) Center Vice President (included in Indirect Pool)*</t>
  </si>
  <si>
    <t>TBD</t>
  </si>
  <si>
    <t>Please note that Per 2 CFR §200.450 Lobbying “(e) Costs of membership in organizations whose primary purpose is lobbying are unallowable.” As such, no costs associated with lobbying or organizations whose primary function is lobbying are allowable under this award. With regard to rental costs, Recipients need to ensure that if rental costs are being included in the budget, they are in accordance with 2 CFR § 200.465.  Rental costs under “sale and lease back” and “less-than-arm’s-length” agreements can only include expenses such as depreciation, maintenance, taxes, and insurance.”</t>
  </si>
  <si>
    <t>$50/month x 12 months x 4 staff</t>
  </si>
  <si>
    <r>
      <t>Category</t>
    </r>
    <r>
      <rPr>
        <vertAlign val="superscript"/>
        <sz val="10"/>
        <rFont val="Arial Narrow"/>
        <family val="2"/>
      </rPr>
      <t>1</t>
    </r>
  </si>
  <si>
    <r>
      <t>I: REVENUE</t>
    </r>
    <r>
      <rPr>
        <sz val="10"/>
        <rFont val="Arial Narrow"/>
        <family val="2"/>
      </rPr>
      <t xml:space="preserve"> (Federal and Non-Federal Cost Share)  </t>
    </r>
  </si>
  <si>
    <r>
      <t>NIST MEP Base Funds</t>
    </r>
    <r>
      <rPr>
        <vertAlign val="superscript"/>
        <sz val="10"/>
        <rFont val="Arial Narrow"/>
        <family val="2"/>
      </rPr>
      <t>2</t>
    </r>
  </si>
  <si>
    <r>
      <t>Unexpended Federal Funds (From Prior Operating Year) to be used ABOVE base</t>
    </r>
    <r>
      <rPr>
        <vertAlign val="superscript"/>
        <sz val="10"/>
        <rFont val="Arial Narrow"/>
        <family val="2"/>
      </rPr>
      <t>3</t>
    </r>
  </si>
  <si>
    <r>
      <t>Unexpended Federal Funds (From Prior Operating Year) to be used TOWARD base</t>
    </r>
    <r>
      <rPr>
        <vertAlign val="superscript"/>
        <sz val="10"/>
        <rFont val="Arial Narrow"/>
        <family val="2"/>
      </rPr>
      <t>4</t>
    </r>
  </si>
  <si>
    <r>
      <t>Applicant Contribution</t>
    </r>
    <r>
      <rPr>
        <vertAlign val="superscript"/>
        <sz val="10"/>
        <rFont val="Arial Narrow"/>
        <family val="2"/>
      </rPr>
      <t>5</t>
    </r>
  </si>
  <si>
    <r>
      <t>Unexpended Program Income (From Prior Operating Year)</t>
    </r>
    <r>
      <rPr>
        <vertAlign val="superscript"/>
        <sz val="10"/>
        <rFont val="Arial Narrow"/>
        <family val="2"/>
      </rPr>
      <t>6</t>
    </r>
  </si>
  <si>
    <r>
      <t>Total Other</t>
    </r>
    <r>
      <rPr>
        <vertAlign val="superscript"/>
        <sz val="10"/>
        <rFont val="Arial Narrow"/>
        <family val="2"/>
      </rPr>
      <t>7</t>
    </r>
  </si>
  <si>
    <r>
      <t>Interest on Program Income</t>
    </r>
    <r>
      <rPr>
        <i/>
        <vertAlign val="superscript"/>
        <sz val="10"/>
        <rFont val="Arial Narrow"/>
        <family val="2"/>
      </rPr>
      <t>8</t>
    </r>
  </si>
  <si>
    <r>
      <t>Sub-Recipient Cost Share</t>
    </r>
    <r>
      <rPr>
        <i/>
        <vertAlign val="superscript"/>
        <sz val="10"/>
        <rFont val="Arial Narrow"/>
        <family val="2"/>
      </rPr>
      <t>9</t>
    </r>
  </si>
  <si>
    <r>
      <t>Third Party Contributions</t>
    </r>
    <r>
      <rPr>
        <i/>
        <vertAlign val="superscript"/>
        <sz val="10"/>
        <rFont val="Arial Narrow"/>
        <family val="2"/>
      </rPr>
      <t>10</t>
    </r>
  </si>
  <si>
    <r>
      <t>II: EXPENSES</t>
    </r>
    <r>
      <rPr>
        <vertAlign val="superscript"/>
        <sz val="10"/>
        <rFont val="Arial Narrow"/>
        <family val="2"/>
      </rPr>
      <t>11</t>
    </r>
  </si>
  <si>
    <r>
      <t>(1) Sub-Recipient Agreements (ALL)</t>
    </r>
    <r>
      <rPr>
        <i/>
        <vertAlign val="superscript"/>
        <sz val="10"/>
        <rFont val="Arial Narrow"/>
        <family val="2"/>
      </rPr>
      <t>12</t>
    </r>
  </si>
  <si>
    <r>
      <t>TOTAL REVENUE – TOTAL EXPENSES</t>
    </r>
    <r>
      <rPr>
        <vertAlign val="superscript"/>
        <sz val="10"/>
        <rFont val="Arial Narrow"/>
        <family val="2"/>
      </rPr>
      <t>13</t>
    </r>
  </si>
  <si>
    <r>
      <t>[1]</t>
    </r>
    <r>
      <rPr>
        <sz val="10"/>
        <rFont val="Arial Narrow"/>
        <family val="2"/>
      </rPr>
      <t xml:space="preserve"> Reference 15 C.F.R. Part 290.4(c) and </t>
    </r>
    <r>
      <rPr>
        <b/>
        <sz val="10"/>
        <rFont val="Arial Narrow"/>
        <family val="2"/>
      </rPr>
      <t>2 C.F.R. Part 200.306</t>
    </r>
    <r>
      <rPr>
        <sz val="10"/>
        <rFont val="Arial Narrow"/>
        <family val="2"/>
      </rPr>
      <t xml:space="preserve"> for definitions and for additional guidance</t>
    </r>
  </si>
  <si>
    <r>
      <t>[2]</t>
    </r>
    <r>
      <rPr>
        <sz val="10"/>
        <rFont val="Arial Narrow"/>
        <family val="2"/>
      </rPr>
      <t xml:space="preserve"> This line should reflect up to but no more than the annual base level of Federal Funding available to the Center. Centers will not be penalized for not requesting the full Federal amount available.</t>
    </r>
  </si>
  <si>
    <r>
      <t>[3]</t>
    </r>
    <r>
      <rPr>
        <sz val="10"/>
        <rFont val="Arial Narrow"/>
        <family val="2"/>
      </rPr>
      <t xml:space="preserve"> This line should reflect unexpended Federal funds (UFF) being applied ABOVE the base annual amount. The Center must include in the budget narrative an explanation for the inability to expend the funds in the previous operating year.</t>
    </r>
  </si>
  <si>
    <r>
      <t>[4]</t>
    </r>
    <r>
      <rPr>
        <sz val="10"/>
        <rFont val="Arial Narrow"/>
        <family val="2"/>
      </rPr>
      <t xml:space="preserve"> This line should reflect UFF being applied TOWARD the base annual amount. The Center must include in the budget narrative an explanation for the inability to expend the funds in the previous operating year.</t>
    </r>
  </si>
  <si>
    <r>
      <t xml:space="preserve">[5] </t>
    </r>
    <r>
      <rPr>
        <sz val="10"/>
        <rFont val="Arial Narrow"/>
        <family val="2"/>
      </rPr>
      <t>Applicant contributions can consist of cash or in-kind contributions to the MEP project.</t>
    </r>
  </si>
  <si>
    <r>
      <t>[6]</t>
    </r>
    <r>
      <rPr>
        <sz val="10"/>
        <rFont val="Arial Narrow"/>
        <family val="2"/>
      </rPr>
      <t xml:space="preserve"> This line should reflect the amount of prior year Unexpended Program Income (UPI) to be carried forward. The narrative should specify and describe the composition of the total amount.</t>
    </r>
  </si>
  <si>
    <r>
      <t>[7]</t>
    </r>
    <r>
      <rPr>
        <sz val="10"/>
        <rFont val="Arial Narrow"/>
        <family val="2"/>
      </rPr>
      <t xml:space="preserve"> The cost categories provided under “Total Other” are examples. Expenses in this category will vary from Center to Center.</t>
    </r>
  </si>
  <si>
    <r>
      <t xml:space="preserve">[8] </t>
    </r>
    <r>
      <rPr>
        <sz val="10"/>
        <rFont val="Arial Narrow"/>
        <family val="2"/>
      </rPr>
      <t>Centers are reminded that per 2 C.F.R. Part 200.306 "payments methods must minimize the time elapsing between the transfer of funds from the United States Treasury or the pass-through entity and the disbursement by the non-Federal entity " and that as such no interest should be collected on Federal Funds.</t>
    </r>
  </si>
  <si>
    <r>
      <t>[9]</t>
    </r>
    <r>
      <rPr>
        <sz val="10"/>
        <rFont val="Arial Narrow"/>
        <family val="2"/>
      </rPr>
      <t xml:space="preserve"> This line should reflect the total estimated cash and in-kind cost share provided to the Recipient (Center) from all of its approved Sub-Recipients.</t>
    </r>
  </si>
  <si>
    <r>
      <t>[10]</t>
    </r>
    <r>
      <rPr>
        <sz val="10"/>
        <rFont val="Arial Narrow"/>
        <family val="2"/>
      </rPr>
      <t xml:space="preserve"> Third party contributions do not appear as a separate line item on the SF-424 but must be listed separately on this budget for MEP evaluation purposes.</t>
    </r>
  </si>
  <si>
    <r>
      <t>[11]</t>
    </r>
    <r>
      <rPr>
        <sz val="10"/>
        <rFont val="Arial Narrow"/>
        <family val="2"/>
      </rPr>
      <t xml:space="preserve"> The expenditure of all Third-Party contributions should be reflected (spread) in the appropriate cost category (e.g. Personnel, Fringe, Travel, etc. in the “Expenses” section of the budget table and narratives.</t>
    </r>
  </si>
  <si>
    <r>
      <t>[12]</t>
    </r>
    <r>
      <rPr>
        <sz val="10"/>
        <rFont val="Arial Narrow"/>
        <family val="2"/>
      </rPr>
      <t xml:space="preserve"> Sub-Recipient Expenses: Recipient (Center) provided funding to the Sub-Recipient. Amounts should correspond to amounts listed in the SRA/TPC table. Sub-Recipients should include ALL Program Income (PI) earned under the award on this line- not just the income planned to be used in the Operating Year. All PI generated by the MEP project should be reported. Excess PI will be shown as such in the "Total Revenue - Total Expenses" line of the budget table.</t>
    </r>
  </si>
  <si>
    <r>
      <t>[13]</t>
    </r>
    <r>
      <rPr>
        <sz val="10"/>
        <rFont val="Arial Narrow"/>
        <family val="2"/>
      </rPr>
      <t xml:space="preserve"> If the total of Revenue minus Expenses is positive, please include a narrative at the very end of the budget justification that explains that this surplus will be carried forward into the next operating year. Please see Section 13 of the MEP General Terms and Conditions (February 2015) for guidance on requesting the carry forward of Unexpended Program Income.</t>
    </r>
  </si>
  <si>
    <r>
      <t xml:space="preserve">A.     Personnel:  </t>
    </r>
    <r>
      <rPr>
        <sz val="12"/>
        <rFont val="Arial Narrow"/>
        <family val="2"/>
      </rPr>
      <t>List each position by name of employee and title, including in-kind costs.</t>
    </r>
    <r>
      <rPr>
        <b/>
        <sz val="12"/>
        <rFont val="Arial Narrow"/>
        <family val="2"/>
      </rPr>
      <t xml:space="preserve">  </t>
    </r>
  </si>
  <si>
    <t>(1) Center Director*</t>
  </si>
  <si>
    <t>(2) Project Manager*</t>
  </si>
  <si>
    <t>(5) Events Coordinator</t>
  </si>
  <si>
    <r>
      <t xml:space="preserve">B.     Fringe Benefits:  </t>
    </r>
    <r>
      <rPr>
        <sz val="12"/>
        <rFont val="Arial Narrow"/>
        <family val="2"/>
      </rPr>
      <t>List all components that make up the fringe benefits rate.</t>
    </r>
  </si>
  <si>
    <r>
      <t>Non-Federal</t>
    </r>
    <r>
      <rPr>
        <b/>
        <sz val="10"/>
        <rFont val="Arial Narrow"/>
        <family val="2"/>
      </rPr>
      <t xml:space="preserve"> In-kind</t>
    </r>
    <r>
      <rPr>
        <sz val="10"/>
        <rFont val="Arial Narrow"/>
        <family val="2"/>
      </rPr>
      <t xml:space="preserve"> Fringe (TPC #1 &amp; 2)*</t>
    </r>
  </si>
  <si>
    <r>
      <t>JUSTIFICATION</t>
    </r>
    <r>
      <rPr>
        <sz val="12"/>
        <rFont val="Arial Narrow"/>
        <family val="2"/>
      </rPr>
      <t xml:space="preserve">: Include copy of current agreement. </t>
    </r>
  </si>
  <si>
    <r>
      <t xml:space="preserve">C.     Travel:  </t>
    </r>
    <r>
      <rPr>
        <sz val="12"/>
        <rFont val="Arial Narrow"/>
        <family val="2"/>
      </rPr>
      <t>List all expected travel for the operating year.</t>
    </r>
  </si>
  <si>
    <r>
      <rPr>
        <b/>
        <sz val="12"/>
        <rFont val="Arial Narrow"/>
        <family val="2"/>
      </rPr>
      <t>JUSTIFICATION:</t>
    </r>
    <r>
      <rPr>
        <sz val="12"/>
        <rFont val="Arial Narrow"/>
        <family val="2"/>
      </rPr>
      <t xml:space="preserve">  Describe the purpose of travel and how costs were determined. 
(1) Four staff will attend the MEP regional meeting in Washington, DC.  This meeting will focus on service growth and business development.  
(2) Local travel is needed to attend local meetings, project activities, and training events.  Local travel rate is based on organization’s policies/procedures for privately owned vehicle reimbursement rate.  
(3) Three staff will attend the MEP quarterly meeting in St. Louis, MO.  This meeting will focus on current center activities and outreach projects. 
</t>
    </r>
  </si>
  <si>
    <t xml:space="preserve">(1) Eight staff will attend the MEP regional meeting in Washington, DC. This meeting will focus on service growth and business development. 
(2) Local travel is needed to attend local meetings, project activities, and training events. Local travel rate is based on organization’s policies/procedures for privately owned vehicle reimbursement rate. 
(3) Four staff will attend the MEP quarterly meeting in a location that has yet to be determined. This meeting will focus on current center activities and outreach projects.
</t>
  </si>
  <si>
    <r>
      <t xml:space="preserve">D.     Equipment:  </t>
    </r>
    <r>
      <rPr>
        <sz val="12"/>
        <rFont val="Arial Narrow"/>
        <family val="2"/>
      </rPr>
      <t>List all planned equipment purchases for the operating year.</t>
    </r>
  </si>
  <si>
    <r>
      <t xml:space="preserve">Methodology Used to Arrive at the Proposed Costs </t>
    </r>
    <r>
      <rPr>
        <i/>
        <sz val="10"/>
        <rFont val="Arial Narrow"/>
        <family val="2"/>
      </rPr>
      <t>(e.g., historical costs, competitive bid, published price list, etc.)</t>
    </r>
  </si>
  <si>
    <r>
      <rPr>
        <b/>
        <sz val="12"/>
        <rFont val="Arial Narrow"/>
        <family val="2"/>
      </rPr>
      <t>JUSTIFICATION:</t>
    </r>
    <r>
      <rPr>
        <sz val="12"/>
        <rFont val="Arial Narrow"/>
        <family val="2"/>
      </rPr>
      <t xml:space="preserve"> Explain the purpose of each requested expense.  
All costs were based on retail values at the time the proposal was written.
(1) System is necessary for allowing two-way video and audio communication and includes face-to-face interaction and data sharing for office and field staff. The Center expects that by incorporating this system into its communications functions, travel expenses will decrease substantially.
(2) In order to save money by not relying on external providers for medium-sized print jobs, the Center intends to purchase volume copy machines for high volume printing. The Center expects to save money in overall print costs by making this investment.
</t>
    </r>
  </si>
  <si>
    <r>
      <t xml:space="preserve">E.     Supplies:  </t>
    </r>
    <r>
      <rPr>
        <sz val="12"/>
        <rFont val="Arial Narrow"/>
        <family val="2"/>
      </rPr>
      <t>List all planned supply purchases for the operating year.</t>
    </r>
  </si>
  <si>
    <r>
      <rPr>
        <b/>
        <sz val="12"/>
        <rFont val="Arial Narrow"/>
        <family val="2"/>
      </rPr>
      <t xml:space="preserve">JUSTIFICATION: </t>
    </r>
    <r>
      <rPr>
        <sz val="12"/>
        <rFont val="Arial Narrow"/>
        <family val="2"/>
      </rPr>
      <t xml:space="preserve">Describe the need and include an adequate justification of how each cost was estimated.
All costs were based on retail values at the time the proposal was written. 
(1) Supplies (field and central office) are needed for the general operation of the project activities. 
(2) The laptop computers and printers are needed for both project work and presentations at the main office or in the field. 
(3) TPC #1 = $2,000 + TPC #2 = $2,000 = $4,000
</t>
    </r>
  </si>
  <si>
    <r>
      <t xml:space="preserve">F.     Contractual:  </t>
    </r>
    <r>
      <rPr>
        <sz val="12"/>
        <rFont val="Arial Narrow"/>
        <family val="2"/>
      </rPr>
      <t>List all contracts planned for the operating year.</t>
    </r>
  </si>
  <si>
    <r>
      <t xml:space="preserve">H.     Other:  </t>
    </r>
    <r>
      <rPr>
        <sz val="12"/>
        <rFont val="Arial Narrow"/>
        <family val="2"/>
      </rPr>
      <t xml:space="preserve">List all other </t>
    </r>
    <r>
      <rPr>
        <b/>
        <sz val="12"/>
        <rFont val="Arial Narrow"/>
        <family val="2"/>
      </rPr>
      <t>direct</t>
    </r>
    <r>
      <rPr>
        <sz val="12"/>
        <rFont val="Arial Narrow"/>
        <family val="2"/>
      </rPr>
      <t xml:space="preserve"> costs that do not fall into the object cost categories above</t>
    </r>
    <r>
      <rPr>
        <b/>
        <sz val="12"/>
        <rFont val="Arial Narrow"/>
        <family val="2"/>
      </rPr>
      <t xml:space="preserve">.  </t>
    </r>
  </si>
  <si>
    <t>(2) Rent ($xx.xx/sq. ft.)</t>
  </si>
  <si>
    <t xml:space="preserve">If indirect costs are included in the proposed budget, provide a copy of the approved negotiated agreement if this rate was negotiated with a cognizant Federal audit agency.  If the rate was not established by a cognizant Federal audit agency, provide a statement to this effect.  If the Center includes indirect costs in the budget and has not established an indirect cost rate with a cognizant Federal audit agency, the Center will be required to obtain such a rate in accordance with the Department of Commerce Financial Assistance Standard Terms and Conditions available at: http://www.osec.doc.gov/oam/grants_management/policy/documents/DOC_Standard_Terms_12_26_2014.pdf.  
Alternatively, in accordance with 2 C.F.R. § 200.414(f), Centers that have never received a negotiated indirect cost rate may elect to charge indirect costs to an MEP award pursuant to a de minimis rate of 10 percent of modified total direct costs (MTDC), in which case a negotiated indirect cost rate agreement is not required.  Centers proposing a 10 percent de minimis rate pursuant to 2 C.F.R. § 200.414(f) should note this election as part of this section.
</t>
  </si>
  <si>
    <t>Travel expenses should be in accordance with the organization’s written travel policy. In the absence of an acceptable written travel policy, established rates located at www.gsa.gov shall apply. Recipients must comply with the Fly America Act for foreign travel.</t>
  </si>
  <si>
    <t xml:space="preserve">As set forth in 2 C.F.R. § 200.94, supplies are defined as all tangible personal property other than those described in 2 C.F.R. § 200.33, Equipment. For this purpose, a computing device constitutes a supply if the acquisition cost is less than the lesser of the capitalization level established by the Recipient (or Sub-Recipient) for financial statement purposes or $5,000, regardless of the length of its useful life. See also 2 C.F.R.  §§ 200.20, Computing devices; 200.314, Supplies; and 200.453, Materials and supplies costs. </t>
  </si>
  <si>
    <t>Section I: REVENUE</t>
  </si>
  <si>
    <t>SUPPLEMENTAL NIST FUNDS:</t>
  </si>
  <si>
    <t>Describe the sources, limitation, etc., of funds being contributed by the Center in support of its own operations.</t>
  </si>
  <si>
    <t>Describe the sources, limitations (i.e., workforce only; training, etc.,) of state funds being contributed to the project.</t>
  </si>
  <si>
    <t>Describe the sources, limitations (i.e., workforce only, training, etc.,) of local funds being contributed to the project.</t>
  </si>
  <si>
    <t>(3) American Sales, Inc.</t>
  </si>
  <si>
    <t xml:space="preserve">(4) Jane Doe </t>
  </si>
  <si>
    <r>
      <rPr>
        <b/>
        <sz val="12"/>
        <rFont val="Arial Narrow"/>
        <family val="2"/>
      </rPr>
      <t xml:space="preserve">JUSTIFICATION: </t>
    </r>
    <r>
      <rPr>
        <sz val="12"/>
        <rFont val="Arial Narrow"/>
        <family val="2"/>
      </rPr>
      <t xml:space="preserve"> Explain the need for each contractual agreement and how it relates to the overall project.
(1) IT International will conduct information technology seminars and conferences and provide training services.  
(2) International Training Services will conduct yearly systems training.
(3) American Sales, Inc., will develop sales and product distribution strategies.
(4) Marketing Coordinator will develop outreach strategies, conduct conferences, and provide professional development.</t>
    </r>
  </si>
  <si>
    <t>&lt;Enter Response Here&gt;</t>
  </si>
  <si>
    <r>
      <t xml:space="preserve">Centers should delete language in </t>
    </r>
    <r>
      <rPr>
        <sz val="11"/>
        <color rgb="FFFF0000"/>
        <rFont val="Arial Narrow"/>
        <family val="2"/>
      </rPr>
      <t>RED</t>
    </r>
    <r>
      <rPr>
        <sz val="11"/>
        <color theme="1"/>
        <rFont val="Arial Narrow"/>
        <family val="2"/>
      </rPr>
      <t xml:space="preserve"> before submitting. </t>
    </r>
  </si>
  <si>
    <r>
      <t>A.</t>
    </r>
    <r>
      <rPr>
        <b/>
        <sz val="7"/>
        <color theme="1"/>
        <rFont val="Arial Narrow"/>
        <family val="2"/>
      </rPr>
      <t xml:space="preserve">     </t>
    </r>
    <r>
      <rPr>
        <b/>
        <sz val="11"/>
        <color theme="1"/>
        <rFont val="Arial Narrow"/>
        <family val="2"/>
      </rPr>
      <t>NEW NIST MEP FUNDS NEW NIST FUNDS:</t>
    </r>
  </si>
  <si>
    <r>
      <t>B.</t>
    </r>
    <r>
      <rPr>
        <b/>
        <sz val="7"/>
        <color theme="1"/>
        <rFont val="Arial Narrow"/>
        <family val="2"/>
      </rPr>
      <t xml:space="preserve">     </t>
    </r>
    <r>
      <rPr>
        <b/>
        <sz val="11"/>
        <color theme="1"/>
        <rFont val="Arial Narrow"/>
        <family val="2"/>
      </rPr>
      <t>UNEXPENDED FEDERAL FUNDS (UFF) FROM PRIOR OPERATING PERIOD</t>
    </r>
  </si>
  <si>
    <r>
      <t>C.</t>
    </r>
    <r>
      <rPr>
        <b/>
        <sz val="7"/>
        <color theme="1"/>
        <rFont val="Arial Narrow"/>
        <family val="2"/>
      </rPr>
      <t xml:space="preserve">     </t>
    </r>
    <r>
      <rPr>
        <b/>
        <sz val="11"/>
        <color theme="1"/>
        <rFont val="Arial Narrow"/>
        <family val="2"/>
      </rPr>
      <t>APPLICANT CONTRIBUTION</t>
    </r>
  </si>
  <si>
    <r>
      <t>D.</t>
    </r>
    <r>
      <rPr>
        <b/>
        <sz val="7"/>
        <color theme="1"/>
        <rFont val="Arial Narrow"/>
        <family val="2"/>
      </rPr>
      <t xml:space="preserve">     </t>
    </r>
    <r>
      <rPr>
        <b/>
        <sz val="11"/>
        <color theme="1"/>
        <rFont val="Arial Narrow"/>
        <family val="2"/>
      </rPr>
      <t>STATE FUNDS</t>
    </r>
  </si>
  <si>
    <r>
      <t>E.</t>
    </r>
    <r>
      <rPr>
        <b/>
        <sz val="7"/>
        <color theme="1"/>
        <rFont val="Arial Narrow"/>
        <family val="2"/>
      </rPr>
      <t xml:space="preserve">     </t>
    </r>
    <r>
      <rPr>
        <b/>
        <sz val="11"/>
        <color theme="1"/>
        <rFont val="Arial Narrow"/>
        <family val="2"/>
      </rPr>
      <t>LOCAL FUNDS</t>
    </r>
  </si>
  <si>
    <r>
      <t>F.</t>
    </r>
    <r>
      <rPr>
        <b/>
        <sz val="7"/>
        <color theme="1"/>
        <rFont val="Arial Narrow"/>
        <family val="2"/>
      </rPr>
      <t xml:space="preserve">     </t>
    </r>
    <r>
      <rPr>
        <b/>
        <sz val="11"/>
        <color theme="1"/>
        <rFont val="Arial Narrow"/>
        <family val="2"/>
      </rPr>
      <t>UNEXPENDED PROGRAM INCOME (UPI) (FROM PRIOR OPERATING YEAR)</t>
    </r>
  </si>
  <si>
    <r>
      <t>G.</t>
    </r>
    <r>
      <rPr>
        <b/>
        <sz val="7"/>
        <color theme="1"/>
        <rFont val="Arial Narrow"/>
        <family val="2"/>
      </rPr>
      <t xml:space="preserve">    </t>
    </r>
    <r>
      <rPr>
        <b/>
        <sz val="11"/>
        <color theme="1"/>
        <rFont val="Arial Narrow"/>
        <family val="2"/>
      </rPr>
      <t>PROGRAM INCOME (PROJECTED)</t>
    </r>
  </si>
  <si>
    <r>
      <t>H.</t>
    </r>
    <r>
      <rPr>
        <b/>
        <sz val="7"/>
        <color theme="1"/>
        <rFont val="Arial Narrow"/>
        <family val="2"/>
      </rPr>
      <t xml:space="preserve">     </t>
    </r>
    <r>
      <rPr>
        <b/>
        <sz val="11"/>
        <color theme="1"/>
        <rFont val="Arial Narrow"/>
        <family val="2"/>
      </rPr>
      <t>OTHER REVENUE</t>
    </r>
  </si>
  <si>
    <t>OMB Control No. 0693-0032</t>
  </si>
  <si>
    <t>Expiration Date: 09-30-2018</t>
  </si>
  <si>
    <t>The data included in this workbook is for illustrative purposes only. Users should overwrite existing data before submitting.</t>
  </si>
  <si>
    <r>
      <rPr>
        <sz val="11"/>
        <color rgb="FFFF0000"/>
        <rFont val="Arial Narrow"/>
        <family val="2"/>
      </rPr>
      <t>SAMPLE</t>
    </r>
    <r>
      <rPr>
        <b/>
        <sz val="11"/>
        <color theme="1"/>
        <rFont val="Arial Narrow"/>
        <family val="2"/>
      </rPr>
      <t xml:space="preserve"> REVENUE DESCRIPTION</t>
    </r>
  </si>
  <si>
    <r>
      <rPr>
        <sz val="11"/>
        <color rgb="FFFF0000"/>
        <rFont val="Arial Narrow"/>
        <family val="2"/>
      </rPr>
      <t>SAMPLE:</t>
    </r>
    <r>
      <rPr>
        <sz val="11"/>
        <color theme="1"/>
        <rFont val="Arial Narrow"/>
        <family val="2"/>
      </rPr>
      <t xml:space="preserve"> For the Operating Year 20</t>
    </r>
    <r>
      <rPr>
        <sz val="11"/>
        <color rgb="FFFF0000"/>
        <rFont val="Arial Narrow"/>
        <family val="2"/>
      </rPr>
      <t>XX</t>
    </r>
    <r>
      <rPr>
        <sz val="11"/>
        <color theme="1"/>
        <rFont val="Arial Narrow"/>
        <family val="2"/>
      </rPr>
      <t>, the Center requests $_______ in new Federal funds to act as a catalyst for strengthening American manufacturing – accelerating its ongoing transformation into a more efficient and powerful engine of innovation driving economic growth and job creation.</t>
    </r>
  </si>
  <si>
    <r>
      <rPr>
        <sz val="11"/>
        <color rgb="FFFF0000"/>
        <rFont val="Arial Narrow"/>
        <family val="2"/>
      </rPr>
      <t xml:space="preserve">SAMPLE: </t>
    </r>
    <r>
      <rPr>
        <sz val="11"/>
        <color theme="1"/>
        <rFont val="Arial Narrow"/>
        <family val="2"/>
      </rPr>
      <t>For the Operating Year 20</t>
    </r>
    <r>
      <rPr>
        <sz val="11"/>
        <color rgb="FFFF0000"/>
        <rFont val="Arial Narrow"/>
        <family val="2"/>
      </rPr>
      <t>XX</t>
    </r>
    <r>
      <rPr>
        <sz val="11"/>
        <color theme="1"/>
        <rFont val="Arial Narrow"/>
        <family val="2"/>
      </rPr>
      <t>, the Center requests $_________ in new Supplemental Federal funds. These one-time supplemental funds will be used in order to support the initiatives set out in the Center's Operating Outcome Statement</t>
    </r>
  </si>
  <si>
    <t>Per the NIST MEP General Terms and Conditions, as amended, Centers must request prior approval to carry forward UFF from the prior operating period. Centers may do so in this section of the operating plan. No Separate request for UFF carryforward is required. The request should include:
·       An explanation for the inability to expend the funds in the previous operating year
·       A plan for the use of the funds above-base (if applicable)
·       An updated SF424A and Subaward Table (if applicable) for the prior year reflecting the previously approved budget and the actuals should be included as attachments.
Requests for programmatic approval for the use of carryover are considered on a case-by-case basis. For centers entering into new awards (recieiving a new award number), please note that any remaining unexpended Federal funds at the end of a five-year award period will be de-obligated.</t>
  </si>
  <si>
    <t>· Interest on Program Income – If a Center earns interest on funds directly related to the program, this is considered program income revenue from the previous year and the amount estimated to be earned during the new operating year. Centers should list the amount of interest earned on that Program Income here. Centers are reminded that per 2 C.F.R. Part 200.306 “payment methods must minimize the time elapsing between the transfer of funds from the United States Treasury or the pass-through entity, and the disbursement by the non-Federal entity” and that as such no interest should be collected on Federal Funds.</t>
  </si>
  <si>
    <t>· Subrecipient Cost Share – List other revenue sources include Center’s cash cost share and cost share of any subawardee. Sub-Recipients should include ALL Program Income earned within the award on this line- not just the income planned to be used in the operating year. All program income generated by the NIST MEP project should be reported. Excess program income will be shown as such in the “Total Revenue - Total Expenses” line of the budget table.</t>
  </si>
  <si>
    <t>A contractual arrangement is defined as an arrangement to carry out a portion of the programmatic effort, the acquisition of routine goods or services, or professional advice or service for a fee.  The applicant/grantee must establish written procurement policies and procedures that are consistently applied.  All procurement transactions shall be conducted in a manner to provide to the maximum extent practical, open and free competition. Per the MEP General Terms and Conditions, no donations can be received from contractors or vendors so there should not be in-kind contributions in this category. Subrecipient agreements should be reflected in the "Other" table of the budget.</t>
  </si>
  <si>
    <t>REVENUE – EXPENSES: If the total of “Revenue minus Expenses” in the Summary Budget Table is positive, please include a narrative that explains that this Unexpended Program Income (UPI) will be carried forward into the next operating year.  Please see the NIST MEP General Terms and Conditions, as amended for guidance on requesting NIST approval of carry forward of UPI.</t>
  </si>
  <si>
    <r>
      <rPr>
        <b/>
        <sz val="12"/>
        <rFont val="Arial Narrow"/>
        <family val="2"/>
      </rPr>
      <t>JUSTIFICATION</t>
    </r>
    <r>
      <rPr>
        <b/>
        <sz val="11"/>
        <color theme="1"/>
        <rFont val="Calibri"/>
        <family val="2"/>
        <scheme val="minor"/>
      </rPr>
      <t>:</t>
    </r>
    <r>
      <rPr>
        <sz val="11"/>
        <color theme="1"/>
        <rFont val="Calibri"/>
        <family val="2"/>
        <scheme val="minor"/>
      </rPr>
      <t xml:space="preserve"> </t>
    </r>
    <r>
      <rPr>
        <sz val="11"/>
        <color rgb="FFFF0000"/>
        <rFont val="Calibri"/>
        <family val="2"/>
        <scheme val="minor"/>
      </rPr>
      <t>XMEP</t>
    </r>
    <r>
      <rPr>
        <sz val="11"/>
        <color theme="1"/>
        <rFont val="Calibri"/>
        <family val="2"/>
        <scheme val="minor"/>
      </rPr>
      <t xml:space="preserve"> anticipates having a balance of UPI in the amount of $_____ at the end of the operating year. These funds will be…</t>
    </r>
  </si>
  <si>
    <t>Centers should provide a basis for the program income estimates included in the Budget Summary Table. The application of Program Income should be consistent with Section 13 of the NIST MEP General Terms and Conditions (February 2016).</t>
  </si>
  <si>
    <t>· Third Party Contributions – All third party cash/in-kind contributions should be clearly delineated by source. See Section 11.C. of the NIST MEP General Terms and Conditions (February 2016) for documentation requirments.</t>
  </si>
  <si>
    <t>As per prior practice, NIST is allowing Centers to carry forward program income from a prior award ONLY until the Center is re-competed. Per Section 13 of the NIST MEP General Terms and Conditions (February 2016), Centers must request prior approval to carry forward UPI from the prior operating period. Centers may do so in this section of the operating plan. No Separate request for UPI carryforward is required. The request should include:
·       An explanation for the inability to expend the funds in the previous operating year
·       A plan for the use of the funds (if applicable)
·       An updated SF424A and Subaward Table (if applicable) for the prior year reflecting the previously approved budget and the actuals.
Requests for programmatic approval for the use of carryover are considered on a case-by-case basis.
As a reminder, per Section 13.G of the NIST MEP General Terms and Conditions (February 2016), the NIST Grants Officer generally will only approve the carry forward of 50% or less of the annual Federal funding amount in UPI with the expectation that the Center will work with its assigned RM to ensure that it reinvests unexpended and future program income strategically into the project. Based on the explanation provided by a Center, the NIST Grants Officer may approve the carry forward of UPI in an amount greater than 50% of a Center’s annual Federal funding amount, although such approvals will generally be limited to cases where large amounts of UPI were reasonably unforeseeable by the Center or in other extraordinary circumstances faced by a Center. The NIST Grants Officer will provide the Recipient with written approval or denial of a request to carry forward UPI.
Also as a reminder, reporting program income to NIST via the SF-425 is cumulative. Program income earned under prior award number should be included when submitting this form.</t>
  </si>
  <si>
    <r>
      <t>In this table, list the personnel of the Center by broad category such as service delivery, management, etc.  Note any vacancies in these categories.  Show the annual salary and the percentage of time devoted to the project.  Compensation paid for employees must be consistent with that paid for similar work within the Center's</t>
    </r>
    <r>
      <rPr>
        <sz val="12"/>
        <color theme="4" tint="-0.249977111117893"/>
        <rFont val="Arial Narrow"/>
        <family val="2"/>
      </rPr>
      <t xml:space="preserve"> </t>
    </r>
    <r>
      <rPr>
        <sz val="12"/>
        <color rgb="FFFF0000"/>
        <rFont val="Arial Narrow"/>
        <family val="2"/>
      </rPr>
      <t xml:space="preserve">organization and similar positions in the industry.
Employees who are considered indirect labor (included in Indirect Cost Rate) should not be included in the breakdown of direct salaries.  Neither contract nor subawardee personnel should be included in this section of the budget; rather, they should be included under the Contractual or “Other” sections of the budget.  Also note that time volunteered by Board Members should NOT be included in this section of the budget; rather, this contribution should be included under the “Other” section of the budget.
</t>
    </r>
    <r>
      <rPr>
        <b/>
        <sz val="12"/>
        <color rgb="FFFF0000"/>
        <rFont val="Arial Narrow"/>
        <family val="2"/>
      </rPr>
      <t xml:space="preserve">
As detailed personnel information will no longer be accessible to parties outside of NIST, it is no longer necessary to submit this information under separate cover as requested in previous years.</t>
    </r>
    <r>
      <rPr>
        <sz val="12"/>
        <color rgb="FFFF0000"/>
        <rFont val="Arial Narrow"/>
        <family val="2"/>
      </rPr>
      <t xml:space="preserve">
Please use an asterisk (*) to indicate whether any of the individuals listed in the table are “Key Personnel.”  As a reminder, per the NIST MEP General Terms and Conditions, as amended, additions or changes of Key Personnel or the absence for more than three months or a 25% reduction in time devoted to the project by the approved Center Director require approval by the Grants Officer (e.g., Center Directors, Chief Financial Officers, Managers, and Technical Staff whose expertise or experiences affect the basis of the proposal). </t>
    </r>
  </si>
  <si>
    <t xml:space="preserve">As set forth in 2 C.F.R. § 200.33, equipment means tangible personal property (including information technology systems) having a useful life of more than one year and a per-unit acquisition cost which equals or exceeds the lesser of the capitalization level established by the Recipient (or Sub-Recipient) for financial statement purposes, or $5,000. See also 2 C.F.R. §§200.12, Capital assets; 200.20, Computing devices; 200.48 General purpose equipment; 200.58 Information technology systems; 200.89 Special purpose equipment; 200.313, Equipment; and 200.439, Equipment and other capital expenditures. A Center must provide the methodology used to arrive at the proposed costs (e.g., historical costs, competitive bid, or published price list, etc.). All procurement transactions by a Center or by a Sub-Recipient shall be conducted in accdroance with  Recipients shall conduct all procurement transactions in accordance with the requirements set forth in  2 C.F.R. §§ 200.110(a) and 200.317 - 200.326.  </t>
  </si>
  <si>
    <t>(7) Board Expenses</t>
  </si>
  <si>
    <r>
      <rPr>
        <b/>
        <sz val="12"/>
        <rFont val="Arial Narrow"/>
        <family val="2"/>
      </rPr>
      <t>JUSTIFICATION:</t>
    </r>
    <r>
      <rPr>
        <sz val="12"/>
        <rFont val="Arial Narrow"/>
        <family val="2"/>
      </rPr>
      <t xml:space="preserve">  Explain the purpose of each requested expense.  
(1) Sub-Recipient Agreements providing outreach and training. Sub-Recipients should include ALL Program Income (PI) earned under the award on this line- not just the income planned to be used in the Operating Year. All PI generated by the MEP project should be reported. Excess PI will be shown as such in the "Total Revenue - Total Expenses" line of the budget table.
(2) Office space. 
(3) The monthly utility expenses. 
(4) The monthly telephone and Internet expenses.
(5) Expenses for professional and technical organization subscriptions and dues, excluding costs and membership fees for firms whose primary purpose is lobbying. Costs include membership fees for the following orgnzations: Organzation A, Organization B, etc.
(6) Required yearly audit expenses that are allocable to the MEP project.  
(7) Reimbursement of travel and per diem costs for participation by board members in four meetings per year 
</t>
    </r>
  </si>
  <si>
    <t>10 members X 4 meetings</t>
  </si>
  <si>
    <t>XMEP - Enter Center Name Here</t>
  </si>
  <si>
    <r>
      <t>Subaward/Third Party  Contributions</t>
    </r>
    <r>
      <rPr>
        <b/>
        <vertAlign val="superscript"/>
        <sz val="10"/>
        <color theme="1"/>
        <rFont val="Arial Narrow"/>
        <family val="2"/>
      </rPr>
      <t>2</t>
    </r>
  </si>
  <si>
    <r>
      <rPr>
        <b/>
        <sz val="10"/>
        <color theme="1"/>
        <rFont val="Arial Narrow"/>
        <family val="2"/>
      </rPr>
      <t>Period:</t>
    </r>
    <r>
      <rPr>
        <sz val="10"/>
        <color theme="1"/>
        <rFont val="Arial Narrow"/>
        <family val="2"/>
      </rPr>
      <t xml:space="preserve"> Current Operating Year</t>
    </r>
  </si>
  <si>
    <t>Sum of 2 thru 4</t>
  </si>
  <si>
    <t>Sum of 1 thru 4</t>
  </si>
  <si>
    <r>
      <t>Organization Name</t>
    </r>
    <r>
      <rPr>
        <b/>
        <vertAlign val="superscript"/>
        <sz val="10"/>
        <color theme="1"/>
        <rFont val="Arial Narrow"/>
        <family val="2"/>
      </rPr>
      <t>1</t>
    </r>
  </si>
  <si>
    <t>Agreement Period</t>
  </si>
  <si>
    <t>Center Contact</t>
  </si>
  <si>
    <t xml:space="preserve">Agreement Type
</t>
  </si>
  <si>
    <t>Non-Federal Cost Share</t>
  </si>
  <si>
    <t>Total 
Non-Federal Cost Share</t>
  </si>
  <si>
    <t>Total 
Project 
Amount</t>
  </si>
  <si>
    <t>Staff Responsible for
Monitoring Agreement</t>
  </si>
  <si>
    <t>Subaward (SRA) or Third Party Contributions (TPC)</t>
  </si>
  <si>
    <t>CASH</t>
  </si>
  <si>
    <r>
      <t>IN-KIND</t>
    </r>
    <r>
      <rPr>
        <i/>
        <vertAlign val="superscript"/>
        <sz val="10"/>
        <color theme="1"/>
        <rFont val="Arial Narrow"/>
        <family val="2"/>
      </rPr>
      <t>3</t>
    </r>
    <r>
      <rPr>
        <i/>
        <sz val="10"/>
        <color theme="1"/>
        <rFont val="Arial Narrow"/>
        <family val="2"/>
      </rPr>
      <t xml:space="preserve">
(Including </t>
    </r>
    <r>
      <rPr>
        <b/>
        <i/>
        <sz val="10"/>
        <color theme="1"/>
        <rFont val="Arial Narrow"/>
        <family val="2"/>
      </rPr>
      <t>full-time</t>
    </r>
    <r>
      <rPr>
        <i/>
        <sz val="10"/>
        <color theme="1"/>
        <rFont val="Arial Narrow"/>
        <family val="2"/>
      </rPr>
      <t xml:space="preserve"> personnel)</t>
    </r>
  </si>
  <si>
    <r>
      <t>IN-KIND</t>
    </r>
    <r>
      <rPr>
        <i/>
        <vertAlign val="superscript"/>
        <sz val="10"/>
        <color theme="1"/>
        <rFont val="Arial Narrow"/>
        <family val="2"/>
      </rPr>
      <t>4</t>
    </r>
    <r>
      <rPr>
        <i/>
        <sz val="10"/>
        <color theme="1"/>
        <rFont val="Arial Narrow"/>
        <family val="2"/>
      </rPr>
      <t xml:space="preserve">
(Including </t>
    </r>
    <r>
      <rPr>
        <b/>
        <i/>
        <sz val="10"/>
        <color theme="1"/>
        <rFont val="Arial Narrow"/>
        <family val="2"/>
      </rPr>
      <t>part-time</t>
    </r>
    <r>
      <rPr>
        <i/>
        <sz val="10"/>
        <color theme="1"/>
        <rFont val="Arial Narrow"/>
        <family val="2"/>
      </rPr>
      <t xml:space="preserve"> personnel)</t>
    </r>
  </si>
  <si>
    <t>(1) Sub-Recipient Agreement #1</t>
  </si>
  <si>
    <t>7/1/14-6/30/15</t>
  </si>
  <si>
    <t>SRA</t>
  </si>
  <si>
    <t>(2) Sub-Recipient Agreement #2</t>
  </si>
  <si>
    <t>(3) Sub-Recipient Agreement #3</t>
  </si>
  <si>
    <t>TOTAL SRAs</t>
  </si>
  <si>
    <t>(4) Third-Party Contributor #1</t>
  </si>
  <si>
    <t>TPC</t>
  </si>
  <si>
    <t>(5) Third-Party Contributor #2</t>
  </si>
  <si>
    <t>TOTAL TPCs</t>
  </si>
  <si>
    <t>TOTAL SRAs and TPCs</t>
  </si>
  <si>
    <t>NOTES:</t>
  </si>
  <si>
    <t>1.      Each item of the Subawards/Third Party In-Kind Contributions Table should be shown as a separate line item in this table</t>
  </si>
  <si>
    <t>2.      Dollar amounts listed in this table must tie directly to the budget, be described in the budget narrative, and correspond to the amounts reflected in the agreements themselves.</t>
  </si>
  <si>
    <t xml:space="preserve">3.      Per 15 C.F.R. Part 290.4(c)(4), please state the dollar amount proposed/budgeted (or the value of property provided in lieu of cash) by the Center under the award to the partner organization. </t>
  </si>
  <si>
    <t>4.      Per 15 C.F.R. Part 290.4(c)(5), please state the dollar amount of third party in-kind contributions of part-time personnel, equipment, software, rental value of centrally located space (office and laboratory) and other related contributions may be up to a maximum of one-half of the Recipient’s share. Allowable capital expenditures may be applied in the award funding period expended or in subsequent funding periods consistent with the written accounting procedures of the Recipient. See 2 C.F.R. Section 200.306 for rules governing valuation of contributions of services and property.</t>
  </si>
  <si>
    <r>
      <t>JUSTIFICATION</t>
    </r>
    <r>
      <rPr>
        <sz val="12"/>
        <color theme="1"/>
        <rFont val="Arial Narrow"/>
        <family val="2"/>
      </rPr>
      <t xml:space="preserve">:  </t>
    </r>
  </si>
  <si>
    <t xml:space="preserve">Centers should use this section to provide a 1-3 paragraph narrative for each SRA/TPC agreement that identifies the nature of the SRA/TPC contributions (e.g., office space, partner staff, etc.) and highlight the purpose of each agreement. </t>
  </si>
  <si>
    <r>
      <t>(1)</t>
    </r>
    <r>
      <rPr>
        <sz val="7"/>
        <color theme="1"/>
        <rFont val="Times New Roman"/>
        <family val="1"/>
      </rPr>
      <t xml:space="preserve">    </t>
    </r>
    <r>
      <rPr>
        <sz val="12"/>
        <color theme="1"/>
        <rFont val="Arial Narrow"/>
        <family val="2"/>
      </rPr>
      <t>SRA #1</t>
    </r>
  </si>
  <si>
    <r>
      <t>(2)</t>
    </r>
    <r>
      <rPr>
        <sz val="7"/>
        <color theme="1"/>
        <rFont val="Times New Roman"/>
        <family val="1"/>
      </rPr>
      <t xml:space="preserve">    </t>
    </r>
    <r>
      <rPr>
        <sz val="12"/>
        <color theme="1"/>
        <rFont val="Arial Narrow"/>
        <family val="2"/>
      </rPr>
      <t>SRA #2</t>
    </r>
    <r>
      <rPr>
        <sz val="11"/>
        <color theme="1"/>
        <rFont val="Calibri"/>
        <family val="2"/>
        <scheme val="minor"/>
      </rPr>
      <t/>
    </r>
  </si>
  <si>
    <r>
      <t>(3)</t>
    </r>
    <r>
      <rPr>
        <sz val="7"/>
        <color theme="1"/>
        <rFont val="Times New Roman"/>
        <family val="1"/>
      </rPr>
      <t xml:space="preserve">    </t>
    </r>
    <r>
      <rPr>
        <sz val="12"/>
        <color theme="1"/>
        <rFont val="Arial Narrow"/>
        <family val="2"/>
      </rPr>
      <t>SRA #3</t>
    </r>
    <r>
      <rPr>
        <sz val="11"/>
        <color theme="1"/>
        <rFont val="Calibri"/>
        <family val="2"/>
        <scheme val="minor"/>
      </rPr>
      <t/>
    </r>
  </si>
  <si>
    <r>
      <t>(4)</t>
    </r>
    <r>
      <rPr>
        <sz val="7"/>
        <color theme="1"/>
        <rFont val="Times New Roman"/>
        <family val="1"/>
      </rPr>
      <t xml:space="preserve">    </t>
    </r>
    <r>
      <rPr>
        <sz val="12"/>
        <color theme="1"/>
        <rFont val="Arial Narrow"/>
        <family val="2"/>
      </rPr>
      <t>TPC #1</t>
    </r>
  </si>
  <si>
    <r>
      <t>(5)</t>
    </r>
    <r>
      <rPr>
        <sz val="7"/>
        <color theme="1"/>
        <rFont val="Times New Roman"/>
        <family val="1"/>
      </rPr>
      <t xml:space="preserve">    </t>
    </r>
    <r>
      <rPr>
        <sz val="12"/>
        <color theme="1"/>
        <rFont val="Arial Narrow"/>
        <family val="2"/>
      </rPr>
      <t>TPC #2</t>
    </r>
  </si>
  <si>
    <r>
      <rPr>
        <b/>
        <sz val="10"/>
        <rFont val="Arial Narrow"/>
        <family val="2"/>
      </rPr>
      <t>Center Name:</t>
    </r>
    <r>
      <rPr>
        <sz val="10"/>
        <rFont val="Arial Narrow"/>
        <family val="2"/>
      </rPr>
      <t xml:space="preserve"> &lt;Center Name&gt;
</t>
    </r>
    <r>
      <rPr>
        <b/>
        <sz val="10"/>
        <rFont val="Arial Narrow"/>
        <family val="2"/>
      </rPr>
      <t>Cooperative Agreement Number:</t>
    </r>
    <r>
      <rPr>
        <sz val="10"/>
        <rFont val="Arial Narrow"/>
        <family val="2"/>
      </rPr>
      <t xml:space="preserve"> &lt;CA #&gt;</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</si>
</sst>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8" formatCode="&quot;$&quot;#,##0.00_);[Red]\(&quot;$&quot;#,##0.00\)"/>
    <numFmt numFmtId="44" formatCode="_(&quot;$&quot;* #,##0.00_);_(&quot;$&quot;* \(#,##0.00\);_(&quot;$&quot;* &quot;-&quot;??_);_(@_)"/>
    <numFmt numFmtId="164" formatCode="&quot;$&quot;#,##0"/>
    <numFmt numFmtId="165" formatCode="0.000%"/>
    <numFmt numFmtId="166" formatCode="_(&quot;$&quot;* #,##0_);_(&quot;$&quot;* \(#,##0\);_(&quot;$&quot;* &quot;-&quot;??_);_(@_)"/>
  </numFmts>
  <fonts count="33" x14ac:knownFonts="1">
    <font>
      <sz val="11"/>
      <color theme="1"/>
      <name val="Calibri"/>
      <family val="2"/>
      <scheme val="minor"/>
    </font>
    <font>
      <sz val="11"/>
      <color theme="1"/>
      <name val="Calibri"/>
      <family val="2"/>
      <scheme val="minor"/>
    </font>
    <font>
      <b/>
      <sz val="10"/>
      <name val="Arial Narrow"/>
      <family val="2"/>
    </font>
    <font>
      <vertAlign val="superscript"/>
      <sz val="10"/>
      <name val="Arial Narrow"/>
      <family val="2"/>
    </font>
    <font>
      <sz val="10"/>
      <name val="Arial Narrow"/>
      <family val="2"/>
    </font>
    <font>
      <i/>
      <sz val="10"/>
      <name val="Arial Narrow"/>
      <family val="2"/>
    </font>
    <font>
      <i/>
      <vertAlign val="superscript"/>
      <sz val="10"/>
      <name val="Arial Narrow"/>
      <family val="2"/>
    </font>
    <font>
      <b/>
      <i/>
      <sz val="10"/>
      <name val="Arial Narrow"/>
      <family val="2"/>
    </font>
    <font>
      <b/>
      <sz val="12"/>
      <name val="Arial Narrow"/>
      <family val="2"/>
    </font>
    <font>
      <sz val="12"/>
      <name val="Arial Narrow"/>
      <family val="2"/>
    </font>
    <font>
      <sz val="11"/>
      <name val="Calibri"/>
      <family val="2"/>
      <scheme val="minor"/>
    </font>
    <font>
      <sz val="11"/>
      <color theme="1"/>
      <name val="Arial Narrow"/>
      <family val="2"/>
    </font>
    <font>
      <sz val="11"/>
      <color rgb="FFFF0000"/>
      <name val="Arial Narrow"/>
      <family val="2"/>
    </font>
    <font>
      <b/>
      <sz val="11"/>
      <color theme="1"/>
      <name val="Arial Narrow"/>
      <family val="2"/>
    </font>
    <font>
      <b/>
      <sz val="7"/>
      <color theme="1"/>
      <name val="Arial Narrow"/>
      <family val="2"/>
    </font>
    <font>
      <sz val="11"/>
      <color rgb="FFFF0000"/>
      <name val="Calibri"/>
      <family val="2"/>
      <scheme val="minor"/>
    </font>
    <font>
      <b/>
      <sz val="11"/>
      <color theme="1"/>
      <name val="Calibri"/>
      <family val="2"/>
      <scheme val="minor"/>
    </font>
    <font>
      <sz val="12"/>
      <color rgb="FFFF0000"/>
      <name val="Arial Narrow"/>
      <family val="2"/>
    </font>
    <font>
      <b/>
      <sz val="12"/>
      <color rgb="FFFF0000"/>
      <name val="Arial Narrow"/>
      <family val="2"/>
    </font>
    <font>
      <sz val="12"/>
      <color theme="4" tint="-0.249977111117893"/>
      <name val="Arial Narrow"/>
      <family val="2"/>
    </font>
    <font>
      <b/>
      <sz val="10"/>
      <color rgb="FFFF0000"/>
      <name val="Arial Narrow"/>
      <family val="2"/>
    </font>
    <font>
      <b/>
      <sz val="10"/>
      <color theme="1"/>
      <name val="Arial Narrow"/>
      <family val="2"/>
    </font>
    <font>
      <b/>
      <vertAlign val="superscript"/>
      <sz val="10"/>
      <color theme="1"/>
      <name val="Arial Narrow"/>
      <family val="2"/>
    </font>
    <font>
      <sz val="10"/>
      <color theme="1"/>
      <name val="Arial Narrow"/>
      <family val="2"/>
    </font>
    <font>
      <b/>
      <sz val="10"/>
      <color rgb="FF000000"/>
      <name val="Arial Narrow"/>
      <family val="2"/>
    </font>
    <font>
      <i/>
      <sz val="10"/>
      <color theme="1"/>
      <name val="Arial Narrow"/>
      <family val="2"/>
    </font>
    <font>
      <i/>
      <sz val="10"/>
      <color rgb="FF000000"/>
      <name val="Arial Narrow"/>
      <family val="2"/>
    </font>
    <font>
      <i/>
      <vertAlign val="superscript"/>
      <sz val="10"/>
      <color theme="1"/>
      <name val="Arial Narrow"/>
      <family val="2"/>
    </font>
    <font>
      <b/>
      <i/>
      <sz val="10"/>
      <color theme="1"/>
      <name val="Arial Narrow"/>
      <family val="2"/>
    </font>
    <font>
      <sz val="10"/>
      <color rgb="FF000000"/>
      <name val="Arial Narrow"/>
      <family val="2"/>
    </font>
    <font>
      <b/>
      <sz val="12"/>
      <color theme="1"/>
      <name val="Arial Narrow"/>
      <family val="2"/>
    </font>
    <font>
      <sz val="12"/>
      <color theme="1"/>
      <name val="Arial Narrow"/>
      <family val="2"/>
    </font>
    <font>
      <sz val="7"/>
      <color theme="1"/>
      <name val="Times New Roman"/>
      <family val="1"/>
    </font>
  </fonts>
  <fills count="8">
    <fill>
      <patternFill patternType="none"/>
    </fill>
    <fill>
      <patternFill patternType="gray125"/>
    </fill>
    <fill>
      <patternFill patternType="solid">
        <fgColor rgb="FFD9D9D9"/>
        <bgColor indexed="64"/>
      </patternFill>
    </fill>
    <fill>
      <patternFill patternType="gray125">
        <bgColor rgb="FFD9D9D9"/>
      </patternFill>
    </fill>
    <fill>
      <patternFill patternType="solid">
        <fgColor rgb="FFCCCCCC"/>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74">
    <xf numFmtId="0" fontId="0" fillId="0" borderId="0" xfId="0"/>
    <xf numFmtId="164" fontId="2" fillId="2" borderId="1" xfId="0" applyNumberFormat="1" applyFont="1" applyFill="1" applyBorder="1" applyAlignment="1">
      <alignment horizontal="center" wrapText="1"/>
    </xf>
    <xf numFmtId="10" fontId="2" fillId="2" borderId="1" xfId="2" applyNumberFormat="1" applyFont="1" applyFill="1" applyBorder="1" applyAlignment="1">
      <alignment horizontal="center" wrapText="1"/>
    </xf>
    <xf numFmtId="0" fontId="4" fillId="0" borderId="0" xfId="0" applyFont="1" applyAlignment="1">
      <alignment horizontal="center"/>
    </xf>
    <xf numFmtId="0" fontId="4" fillId="0" borderId="0" xfId="0" applyFont="1"/>
    <xf numFmtId="0" fontId="4" fillId="0" borderId="1" xfId="0" applyFont="1" applyBorder="1" applyAlignment="1">
      <alignment vertical="top" wrapText="1"/>
    </xf>
    <xf numFmtId="164" fontId="4" fillId="0" borderId="1" xfId="1" applyNumberFormat="1" applyFont="1" applyBorder="1" applyAlignment="1">
      <alignment horizontal="right" vertical="top"/>
    </xf>
    <xf numFmtId="10" fontId="2" fillId="3" borderId="1" xfId="2" applyNumberFormat="1" applyFont="1" applyFill="1" applyBorder="1" applyAlignment="1">
      <alignment horizontal="right" vertical="top" wrapText="1"/>
    </xf>
    <xf numFmtId="164" fontId="2" fillId="3" borderId="1" xfId="0" applyNumberFormat="1" applyFont="1" applyFill="1" applyBorder="1" applyAlignment="1">
      <alignment horizontal="right" vertical="top" wrapText="1"/>
    </xf>
    <xf numFmtId="164" fontId="4" fillId="0" borderId="1" xfId="1" applyNumberFormat="1" applyFont="1" applyBorder="1" applyAlignment="1">
      <alignment horizontal="right" vertical="top" wrapText="1"/>
    </xf>
    <xf numFmtId="164" fontId="4" fillId="0" borderId="1" xfId="1" applyNumberFormat="1" applyFont="1" applyFill="1" applyBorder="1" applyAlignment="1">
      <alignment horizontal="right" vertical="top"/>
    </xf>
    <xf numFmtId="0" fontId="2" fillId="0" borderId="1" xfId="0" applyFont="1" applyFill="1" applyBorder="1" applyAlignment="1">
      <alignment vertical="top" wrapText="1"/>
    </xf>
    <xf numFmtId="10" fontId="4" fillId="3" borderId="1" xfId="2" applyNumberFormat="1" applyFont="1" applyFill="1" applyBorder="1" applyAlignment="1">
      <alignment horizontal="right" vertical="top" wrapText="1"/>
    </xf>
    <xf numFmtId="164" fontId="2" fillId="0" borderId="1" xfId="0" applyNumberFormat="1" applyFont="1" applyFill="1" applyBorder="1" applyAlignment="1">
      <alignment horizontal="right" vertical="top" wrapText="1"/>
    </xf>
    <xf numFmtId="164" fontId="2" fillId="0" borderId="1" xfId="1" applyNumberFormat="1" applyFont="1" applyBorder="1" applyAlignment="1">
      <alignment horizontal="right" vertical="top" wrapText="1"/>
    </xf>
    <xf numFmtId="0" fontId="4" fillId="0" borderId="0" xfId="0" applyFont="1" applyFill="1"/>
    <xf numFmtId="0" fontId="5" fillId="0" borderId="1" xfId="0" applyFont="1" applyBorder="1" applyAlignment="1">
      <alignment horizontal="left" vertical="top" wrapText="1" indent="2"/>
    </xf>
    <xf numFmtId="164" fontId="7" fillId="3" borderId="1" xfId="0" applyNumberFormat="1" applyFont="1" applyFill="1" applyBorder="1" applyAlignment="1">
      <alignment horizontal="right" vertical="top" wrapText="1"/>
    </xf>
    <xf numFmtId="10" fontId="7" fillId="3" borderId="1" xfId="2" applyNumberFormat="1" applyFont="1" applyFill="1" applyBorder="1" applyAlignment="1">
      <alignment horizontal="right" vertical="top" wrapText="1"/>
    </xf>
    <xf numFmtId="164" fontId="5" fillId="0" borderId="1" xfId="1" applyNumberFormat="1" applyFont="1" applyBorder="1" applyAlignment="1">
      <alignment horizontal="right" vertical="top"/>
    </xf>
    <xf numFmtId="164" fontId="5" fillId="0" borderId="1" xfId="1" applyNumberFormat="1" applyFont="1" applyBorder="1" applyAlignment="1">
      <alignment horizontal="right" vertical="top" wrapText="1"/>
    </xf>
    <xf numFmtId="0" fontId="5" fillId="0" borderId="0" xfId="0" applyFont="1"/>
    <xf numFmtId="164" fontId="5" fillId="0" borderId="1" xfId="1" applyNumberFormat="1" applyFont="1" applyFill="1" applyBorder="1" applyAlignment="1">
      <alignment horizontal="right" vertical="top"/>
    </xf>
    <xf numFmtId="164" fontId="5" fillId="0" borderId="1" xfId="1" applyNumberFormat="1" applyFont="1" applyFill="1" applyBorder="1" applyAlignment="1">
      <alignment horizontal="right" vertical="top" wrapText="1"/>
    </xf>
    <xf numFmtId="0" fontId="2" fillId="0" borderId="1" xfId="0" applyFont="1" applyBorder="1" applyAlignment="1">
      <alignment horizontal="right" vertical="top" wrapText="1"/>
    </xf>
    <xf numFmtId="164" fontId="2" fillId="0" borderId="1" xfId="1" applyNumberFormat="1" applyFont="1" applyFill="1" applyBorder="1" applyAlignment="1">
      <alignment horizontal="right" vertical="top" wrapText="1"/>
    </xf>
    <xf numFmtId="10" fontId="2" fillId="0" borderId="1" xfId="2" applyNumberFormat="1" applyFont="1" applyBorder="1" applyAlignment="1">
      <alignment horizontal="right" vertical="top" wrapText="1"/>
    </xf>
    <xf numFmtId="0" fontId="2" fillId="0" borderId="0" xfId="0" applyFont="1"/>
    <xf numFmtId="164" fontId="4" fillId="0" borderId="1" xfId="1" applyNumberFormat="1" applyFont="1" applyFill="1" applyBorder="1" applyAlignment="1">
      <alignment horizontal="right" vertical="top" wrapText="1"/>
    </xf>
    <xf numFmtId="10" fontId="5" fillId="3" borderId="1" xfId="2" applyNumberFormat="1" applyFont="1" applyFill="1" applyBorder="1" applyAlignment="1">
      <alignment horizontal="right" vertical="top" wrapText="1"/>
    </xf>
    <xf numFmtId="164" fontId="5" fillId="0" borderId="1" xfId="0" applyNumberFormat="1" applyFont="1" applyFill="1" applyBorder="1" applyAlignment="1">
      <alignment horizontal="right" vertical="top" wrapText="1"/>
    </xf>
    <xf numFmtId="164" fontId="5" fillId="0" borderId="1" xfId="0" applyNumberFormat="1" applyFont="1" applyBorder="1" applyAlignment="1">
      <alignment horizontal="right" vertical="top" wrapText="1"/>
    </xf>
    <xf numFmtId="0" fontId="2" fillId="0" borderId="1" xfId="0" applyFont="1" applyBorder="1" applyAlignment="1">
      <alignment horizontal="left" vertical="top" wrapText="1"/>
    </xf>
    <xf numFmtId="164" fontId="4" fillId="3" borderId="1" xfId="0" applyNumberFormat="1" applyFont="1" applyFill="1" applyBorder="1" applyAlignment="1">
      <alignment horizontal="right" vertical="top" wrapText="1"/>
    </xf>
    <xf numFmtId="0" fontId="2" fillId="0" borderId="1" xfId="0" applyFont="1" applyBorder="1" applyAlignment="1">
      <alignment horizontal="right" vertical="top"/>
    </xf>
    <xf numFmtId="164" fontId="2" fillId="0" borderId="1" xfId="1" applyNumberFormat="1" applyFont="1" applyFill="1" applyBorder="1" applyAlignment="1">
      <alignment horizontal="right" vertical="top"/>
    </xf>
    <xf numFmtId="164" fontId="2" fillId="0" borderId="1" xfId="1" applyNumberFormat="1" applyFont="1" applyBorder="1" applyAlignment="1">
      <alignment horizontal="right" vertical="top"/>
    </xf>
    <xf numFmtId="44" fontId="2" fillId="0" borderId="0" xfId="1" applyFont="1" applyBorder="1" applyAlignment="1">
      <alignment vertical="center"/>
    </xf>
    <xf numFmtId="164" fontId="2" fillId="0" borderId="0" xfId="0" applyNumberFormat="1" applyFont="1"/>
    <xf numFmtId="44" fontId="4" fillId="0" borderId="0" xfId="0" applyNumberFormat="1" applyFont="1"/>
    <xf numFmtId="0" fontId="3" fillId="0" borderId="0" xfId="0" applyFont="1" applyAlignment="1">
      <alignment vertical="center"/>
    </xf>
    <xf numFmtId="164" fontId="4" fillId="0" borderId="0" xfId="1" applyNumberFormat="1" applyFont="1"/>
    <xf numFmtId="10" fontId="4" fillId="0" borderId="0" xfId="2" applyNumberFormat="1" applyFont="1"/>
    <xf numFmtId="0" fontId="8" fillId="0" borderId="0" xfId="0" applyFont="1" applyAlignment="1">
      <alignment horizontal="left" vertical="center"/>
    </xf>
    <xf numFmtId="0" fontId="9" fillId="0" borderId="0" xfId="0" applyFont="1" applyAlignment="1">
      <alignment horizontal="left"/>
    </xf>
    <xf numFmtId="0" fontId="9" fillId="0" borderId="0" xfId="0" applyFont="1"/>
    <xf numFmtId="164" fontId="9" fillId="0" borderId="0" xfId="0" applyNumberFormat="1" applyFont="1"/>
    <xf numFmtId="0" fontId="2" fillId="0" borderId="0" xfId="0" applyFont="1" applyAlignment="1">
      <alignment horizontal="center"/>
    </xf>
    <xf numFmtId="0" fontId="2" fillId="2" borderId="1" xfId="0" applyFont="1" applyFill="1" applyBorder="1" applyAlignment="1">
      <alignment horizontal="center" wrapText="1"/>
    </xf>
    <xf numFmtId="0" fontId="4" fillId="0" borderId="1" xfId="0" applyFont="1" applyBorder="1" applyAlignment="1">
      <alignment horizontal="left" vertical="top" wrapText="1"/>
    </xf>
    <xf numFmtId="6" fontId="4" fillId="0" borderId="1" xfId="0" applyNumberFormat="1" applyFont="1" applyBorder="1" applyAlignment="1">
      <alignment horizontal="right" vertical="top" wrapText="1"/>
    </xf>
    <xf numFmtId="9" fontId="4" fillId="0" borderId="1" xfId="0" applyNumberFormat="1" applyFont="1" applyBorder="1" applyAlignment="1">
      <alignment horizontal="center" vertical="top" wrapText="1"/>
    </xf>
    <xf numFmtId="164" fontId="4" fillId="0" borderId="1" xfId="0" applyNumberFormat="1" applyFont="1" applyBorder="1" applyAlignment="1">
      <alignment horizontal="righ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right" vertical="top" wrapText="1"/>
    </xf>
    <xf numFmtId="164" fontId="2" fillId="0" borderId="1" xfId="0" applyNumberFormat="1" applyFont="1" applyBorder="1" applyAlignment="1">
      <alignment horizontal="right" vertical="top" wrapText="1"/>
    </xf>
    <xf numFmtId="0" fontId="8" fillId="0" borderId="0" xfId="0" applyFont="1" applyAlignment="1">
      <alignment horizontal="left" vertical="top"/>
    </xf>
    <xf numFmtId="0" fontId="2" fillId="4" borderId="1" xfId="0" applyFont="1" applyFill="1" applyBorder="1" applyAlignment="1">
      <alignment horizontal="center" wrapText="1"/>
    </xf>
    <xf numFmtId="164" fontId="2" fillId="4" borderId="1" xfId="0" applyNumberFormat="1" applyFont="1" applyFill="1" applyBorder="1" applyAlignment="1">
      <alignment horizontal="center" wrapText="1"/>
    </xf>
    <xf numFmtId="10" fontId="4" fillId="0" borderId="1" xfId="0" applyNumberFormat="1" applyFont="1" applyBorder="1" applyAlignment="1">
      <alignment horizontal="center" vertical="top" wrapText="1"/>
    </xf>
    <xf numFmtId="164" fontId="4" fillId="0" borderId="1" xfId="0" applyNumberFormat="1" applyFont="1" applyFill="1" applyBorder="1" applyAlignment="1">
      <alignment horizontal="right" vertical="top" wrapText="1"/>
    </xf>
    <xf numFmtId="8" fontId="4" fillId="0" borderId="0" xfId="0" applyNumberFormat="1" applyFont="1"/>
    <xf numFmtId="165" fontId="4" fillId="0" borderId="1" xfId="0" applyNumberFormat="1" applyFont="1" applyBorder="1" applyAlignment="1">
      <alignment horizontal="center" vertical="top" wrapText="1"/>
    </xf>
    <xf numFmtId="0" fontId="8" fillId="0" borderId="0" xfId="0" applyFont="1" applyAlignment="1">
      <alignment horizontal="left"/>
    </xf>
    <xf numFmtId="0" fontId="8" fillId="0" borderId="0" xfId="0" applyFont="1"/>
    <xf numFmtId="0" fontId="2" fillId="0" borderId="1" xfId="0" applyFont="1" applyBorder="1" applyAlignment="1">
      <alignment horizontal="left" vertical="top"/>
    </xf>
    <xf numFmtId="0" fontId="2" fillId="3" borderId="1" xfId="0" applyFont="1" applyFill="1" applyBorder="1" applyAlignment="1">
      <alignment vertical="top" wrapText="1"/>
    </xf>
    <xf numFmtId="0" fontId="4" fillId="0" borderId="1" xfId="0" applyFont="1" applyBorder="1" applyAlignment="1">
      <alignment horizontal="center" vertical="top" wrapText="1"/>
    </xf>
    <xf numFmtId="164" fontId="4" fillId="0" borderId="1" xfId="1" applyNumberFormat="1" applyFont="1" applyBorder="1" applyAlignment="1">
      <alignment horizontal="left" vertical="top" wrapText="1"/>
    </xf>
    <xf numFmtId="0" fontId="2" fillId="0" borderId="1"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2" fillId="3" borderId="1" xfId="0" applyFont="1" applyFill="1" applyBorder="1" applyAlignment="1">
      <alignment horizontal="center" vertical="top" wrapText="1"/>
    </xf>
    <xf numFmtId="0" fontId="9" fillId="0" borderId="0" xfId="0" applyFont="1" applyBorder="1" applyAlignment="1">
      <alignment horizontal="left" vertical="top"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164" fontId="8" fillId="0" borderId="1" xfId="0" applyNumberFormat="1" applyFont="1" applyBorder="1" applyAlignment="1">
      <alignment horizontal="right" vertical="top" wrapText="1"/>
    </xf>
    <xf numFmtId="164" fontId="9" fillId="0" borderId="0" xfId="0" applyNumberFormat="1" applyFont="1" applyAlignment="1">
      <alignment horizontal="right" vertical="top"/>
    </xf>
    <xf numFmtId="0" fontId="9" fillId="0" borderId="0" xfId="0" applyFont="1" applyAlignment="1">
      <alignment horizontal="right" vertical="top"/>
    </xf>
    <xf numFmtId="0" fontId="8" fillId="4" borderId="1" xfId="0" applyFont="1" applyFill="1" applyBorder="1" applyAlignment="1">
      <alignment horizontal="right" vertical="top" wrapText="1"/>
    </xf>
    <xf numFmtId="164" fontId="8" fillId="0" borderId="5" xfId="0" applyNumberFormat="1" applyFont="1" applyBorder="1" applyAlignment="1">
      <alignment horizontal="right" vertical="top" wrapText="1"/>
    </xf>
    <xf numFmtId="0" fontId="9" fillId="0" borderId="0" xfId="0" applyFont="1" applyBorder="1" applyAlignment="1">
      <alignment horizontal="left" vertical="top" wrapText="1"/>
    </xf>
    <xf numFmtId="0" fontId="11" fillId="0" borderId="0" xfId="0" applyFont="1" applyAlignment="1">
      <alignment horizontal="left" vertical="top" wrapText="1"/>
    </xf>
    <xf numFmtId="0" fontId="13" fillId="0" borderId="0" xfId="0" applyFont="1" applyAlignment="1">
      <alignment horizontal="left" vertical="top" wrapText="1"/>
    </xf>
    <xf numFmtId="0" fontId="12" fillId="0" borderId="0" xfId="0" applyFont="1" applyAlignment="1">
      <alignment horizontal="left" vertical="top" wrapText="1"/>
    </xf>
    <xf numFmtId="0" fontId="9" fillId="0" borderId="0" xfId="0" applyFont="1" applyAlignment="1">
      <alignment horizontal="left"/>
    </xf>
    <xf numFmtId="0" fontId="17" fillId="0" borderId="0" xfId="0" applyFont="1"/>
    <xf numFmtId="0" fontId="17" fillId="0" borderId="0" xfId="0" applyFont="1" applyBorder="1" applyAlignment="1">
      <alignment horizontal="left" vertical="top" wrapText="1"/>
    </xf>
    <xf numFmtId="0" fontId="21" fillId="0" borderId="3" xfId="0" applyFont="1" applyBorder="1" applyAlignment="1">
      <alignment horizontal="left" vertical="center" wrapText="1"/>
    </xf>
    <xf numFmtId="0" fontId="23" fillId="0" borderId="0" xfId="0" applyFont="1" applyAlignment="1">
      <alignment wrapText="1"/>
    </xf>
    <xf numFmtId="0" fontId="21" fillId="0" borderId="3"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wrapText="1"/>
    </xf>
    <xf numFmtId="0" fontId="24" fillId="0" borderId="1" xfId="0" applyFont="1" applyBorder="1" applyAlignment="1">
      <alignment horizontal="center" wrapText="1"/>
    </xf>
    <xf numFmtId="0" fontId="21" fillId="5" borderId="1" xfId="0" applyFont="1" applyFill="1" applyBorder="1" applyAlignment="1">
      <alignment horizontal="center" wrapText="1"/>
    </xf>
    <xf numFmtId="0" fontId="23" fillId="0" borderId="0" xfId="0" applyFont="1" applyAlignment="1">
      <alignment horizontal="center" wrapText="1"/>
    </xf>
    <xf numFmtId="0" fontId="25" fillId="0" borderId="1" xfId="0" applyFont="1" applyBorder="1" applyAlignment="1">
      <alignment horizontal="center" wrapText="1"/>
    </xf>
    <xf numFmtId="0" fontId="26" fillId="0" borderId="1" xfId="0" applyFont="1" applyBorder="1" applyAlignment="1">
      <alignment horizontal="center" wrapText="1"/>
    </xf>
    <xf numFmtId="0" fontId="25" fillId="5" borderId="1" xfId="0" applyFont="1" applyFill="1" applyBorder="1" applyAlignment="1">
      <alignment horizontal="center" wrapText="1"/>
    </xf>
    <xf numFmtId="0" fontId="25" fillId="0" borderId="0" xfId="0" applyFont="1" applyAlignment="1">
      <alignment horizontal="center" wrapText="1"/>
    </xf>
    <xf numFmtId="0" fontId="23" fillId="0" borderId="1" xfId="0" applyFont="1" applyBorder="1" applyAlignment="1">
      <alignment wrapText="1"/>
    </xf>
    <xf numFmtId="0" fontId="23" fillId="0" borderId="1" xfId="0" applyFont="1" applyBorder="1" applyAlignment="1">
      <alignment horizontal="center" wrapText="1"/>
    </xf>
    <xf numFmtId="0" fontId="29" fillId="0" borderId="1" xfId="0" applyFont="1" applyBorder="1" applyAlignment="1">
      <alignment horizontal="center" vertical="center" wrapText="1"/>
    </xf>
    <xf numFmtId="166" fontId="23" fillId="6" borderId="1" xfId="1" applyNumberFormat="1" applyFont="1" applyFill="1" applyBorder="1" applyAlignment="1">
      <alignment horizontal="center" wrapText="1"/>
    </xf>
    <xf numFmtId="166" fontId="23" fillId="0" borderId="1" xfId="1" applyNumberFormat="1" applyFont="1" applyBorder="1" applyAlignment="1">
      <alignment wrapText="1"/>
    </xf>
    <xf numFmtId="166" fontId="23" fillId="0" borderId="1" xfId="1" applyNumberFormat="1" applyFont="1" applyBorder="1" applyAlignment="1">
      <alignment horizontal="center"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166" fontId="23" fillId="6" borderId="1" xfId="1" applyNumberFormat="1" applyFont="1" applyFill="1" applyBorder="1" applyAlignment="1">
      <alignment horizontal="center" vertical="center" wrapText="1"/>
    </xf>
    <xf numFmtId="166" fontId="23" fillId="0" borderId="1" xfId="1" applyNumberFormat="1" applyFont="1" applyBorder="1" applyAlignment="1">
      <alignment vertical="center" wrapText="1"/>
    </xf>
    <xf numFmtId="0" fontId="21" fillId="0" borderId="1" xfId="0" applyFont="1" applyBorder="1" applyAlignment="1">
      <alignment horizontal="right" vertical="center" wrapText="1"/>
    </xf>
    <xf numFmtId="166" fontId="21" fillId="6" borderId="1" xfId="1" applyNumberFormat="1" applyFont="1" applyFill="1" applyBorder="1" applyAlignment="1">
      <alignment vertical="center" wrapText="1"/>
    </xf>
    <xf numFmtId="166" fontId="21" fillId="0" borderId="1" xfId="1" applyNumberFormat="1" applyFont="1" applyBorder="1" applyAlignment="1">
      <alignment vertical="center" wrapText="1"/>
    </xf>
    <xf numFmtId="166" fontId="21" fillId="0" borderId="1" xfId="1" applyNumberFormat="1" applyFont="1" applyBorder="1" applyAlignment="1">
      <alignment horizontal="center" vertical="center" wrapText="1"/>
    </xf>
    <xf numFmtId="166" fontId="23" fillId="7" borderId="1" xfId="1" applyNumberFormat="1" applyFont="1" applyFill="1" applyBorder="1" applyAlignment="1">
      <alignment vertical="center" wrapText="1"/>
    </xf>
    <xf numFmtId="0" fontId="21" fillId="0" borderId="0" xfId="0" applyFont="1" applyAlignment="1">
      <alignment vertical="center"/>
    </xf>
    <xf numFmtId="0" fontId="23" fillId="0" borderId="0" xfId="0" applyFont="1" applyAlignment="1">
      <alignment horizontal="center"/>
    </xf>
    <xf numFmtId="0" fontId="23" fillId="0" borderId="0" xfId="0" applyFont="1" applyAlignment="1"/>
    <xf numFmtId="0" fontId="30" fillId="0" borderId="0" xfId="0" applyFont="1" applyAlignment="1">
      <alignment vertical="center"/>
    </xf>
    <xf numFmtId="0" fontId="31" fillId="0" borderId="0" xfId="0" applyFont="1" applyAlignment="1">
      <alignment vertical="center"/>
    </xf>
    <xf numFmtId="0" fontId="16" fillId="0" borderId="0" xfId="0" applyFont="1"/>
    <xf numFmtId="0" fontId="2" fillId="0" borderId="1" xfId="0" applyFont="1" applyBorder="1" applyAlignment="1">
      <alignment vertical="center" wrapText="1"/>
    </xf>
    <xf numFmtId="0" fontId="2" fillId="0" borderId="1" xfId="0" applyFont="1" applyBorder="1" applyAlignment="1">
      <alignment vertical="center"/>
    </xf>
    <xf numFmtId="0" fontId="4" fillId="0" borderId="1" xfId="0" applyFont="1" applyBorder="1" applyAlignment="1">
      <alignment horizontal="left" vertical="top" wrapText="1"/>
    </xf>
    <xf numFmtId="0" fontId="9" fillId="0" borderId="0" xfId="0" applyFont="1" applyBorder="1" applyAlignment="1">
      <alignment horizontal="left" vertical="top" wrapText="1"/>
    </xf>
    <xf numFmtId="0" fontId="11" fillId="0" borderId="0" xfId="0" applyFont="1" applyAlignment="1">
      <alignment horizontal="left" vertical="top" wrapText="1"/>
    </xf>
    <xf numFmtId="0" fontId="17" fillId="0" borderId="0" xfId="0" applyFont="1" applyBorder="1" applyAlignment="1">
      <alignment horizontal="left" vertical="top" wrapText="1"/>
    </xf>
    <xf numFmtId="0" fontId="17" fillId="0" borderId="0" xfId="0" applyFont="1" applyAlignment="1">
      <alignment horizontal="left" vertical="top" wrapText="1"/>
    </xf>
    <xf numFmtId="0" fontId="17" fillId="0" borderId="8" xfId="0" applyFont="1" applyBorder="1" applyAlignment="1">
      <alignment horizontal="left" vertical="top" wrapText="1"/>
    </xf>
    <xf numFmtId="0" fontId="9" fillId="0" borderId="0" xfId="0" applyFont="1" applyAlignment="1">
      <alignment horizontal="left"/>
    </xf>
    <xf numFmtId="0" fontId="17" fillId="0" borderId="4" xfId="0" applyFont="1" applyBorder="1" applyAlignment="1">
      <alignment horizontal="left" vertical="top" wrapText="1"/>
    </xf>
    <xf numFmtId="0" fontId="9" fillId="0" borderId="8"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2" fillId="4" borderId="1" xfId="0" applyFont="1" applyFill="1" applyBorder="1" applyAlignment="1">
      <alignment horizontal="center" wrapText="1"/>
    </xf>
    <xf numFmtId="0" fontId="4" fillId="0" borderId="1" xfId="0" applyFont="1" applyBorder="1" applyAlignment="1">
      <alignment vertical="top"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9" fillId="0" borderId="0" xfId="0" applyFont="1" applyBorder="1" applyAlignment="1">
      <alignment horizontal="left" wrapText="1"/>
    </xf>
    <xf numFmtId="0" fontId="10" fillId="0" borderId="0" xfId="0" applyFont="1" applyAlignment="1"/>
    <xf numFmtId="49" fontId="4" fillId="0" borderId="1" xfId="0" applyNumberFormat="1" applyFont="1" applyBorder="1" applyAlignment="1">
      <alignment horizontal="left" vertical="top" wrapText="1"/>
    </xf>
    <xf numFmtId="0" fontId="8" fillId="0" borderId="8" xfId="0" applyFont="1" applyBorder="1" applyAlignment="1">
      <alignment horizontal="left" vertical="top"/>
    </xf>
    <xf numFmtId="0" fontId="2" fillId="0" borderId="1" xfId="0" applyFont="1" applyBorder="1" applyAlignment="1">
      <alignment horizontal="left" vertical="top" wrapTex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4" fillId="0" borderId="1"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8" fillId="4" borderId="5" xfId="0" applyFont="1" applyFill="1" applyBorder="1" applyAlignment="1">
      <alignment horizontal="center" vertical="center" wrapText="1"/>
    </xf>
    <xf numFmtId="10" fontId="8" fillId="0" borderId="1" xfId="0" applyNumberFormat="1" applyFont="1" applyBorder="1" applyAlignment="1">
      <alignment horizontal="center" vertical="center" wrapText="1"/>
    </xf>
    <xf numFmtId="0" fontId="9" fillId="0" borderId="2" xfId="0" applyFont="1" applyBorder="1" applyAlignment="1">
      <alignment horizontal="center"/>
    </xf>
    <xf numFmtId="0" fontId="9" fillId="0" borderId="3" xfId="0" applyFont="1" applyBorder="1" applyAlignment="1">
      <alignment horizontal="center"/>
    </xf>
    <xf numFmtId="6" fontId="4" fillId="0" borderId="1" xfId="0" applyNumberFormat="1" applyFont="1" applyBorder="1" applyAlignment="1">
      <alignment horizontal="left" vertical="top" wrapText="1"/>
    </xf>
    <xf numFmtId="0" fontId="8" fillId="4" borderId="1" xfId="0" applyFont="1" applyFill="1" applyBorder="1" applyAlignment="1">
      <alignment horizontal="center" vertical="center"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31" fillId="0" borderId="0" xfId="0" applyFont="1" applyAlignment="1">
      <alignment horizontal="left" vertical="center"/>
    </xf>
    <xf numFmtId="0" fontId="23" fillId="0" borderId="0" xfId="0" applyFont="1" applyAlignment="1">
      <alignment horizontal="left" vertical="center" wrapText="1"/>
    </xf>
    <xf numFmtId="0" fontId="20" fillId="0" borderId="2" xfId="0" applyFont="1" applyBorder="1" applyAlignment="1">
      <alignment horizontal="left" vertical="center" wrapText="1"/>
    </xf>
    <xf numFmtId="0" fontId="20" fillId="0" borderId="9" xfId="0" applyFont="1" applyBorder="1" applyAlignment="1">
      <alignment horizontal="left" vertical="center" wrapText="1"/>
    </xf>
    <xf numFmtId="0" fontId="20" fillId="0" borderId="3" xfId="0" applyFont="1" applyBorder="1" applyAlignment="1">
      <alignment horizontal="left" vertical="center" wrapText="1"/>
    </xf>
    <xf numFmtId="0" fontId="21" fillId="0" borderId="2"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3" xfId="0" applyFont="1" applyBorder="1" applyAlignment="1">
      <alignment horizontal="center" vertical="center" wrapText="1"/>
    </xf>
    <xf numFmtId="0" fontId="23" fillId="0" borderId="2" xfId="0" applyFont="1" applyBorder="1" applyAlignment="1">
      <alignment horizontal="left" vertical="center" wrapText="1"/>
    </xf>
    <xf numFmtId="0" fontId="23" fillId="0" borderId="9" xfId="0" applyFont="1" applyBorder="1" applyAlignment="1">
      <alignment horizontal="left" vertical="center" wrapText="1"/>
    </xf>
    <xf numFmtId="0" fontId="23" fillId="0" borderId="3" xfId="0" applyFont="1" applyBorder="1" applyAlignment="1">
      <alignment horizontal="left" vertical="center" wrapText="1"/>
    </xf>
    <xf numFmtId="0" fontId="21" fillId="0" borderId="1" xfId="0" applyFont="1" applyBorder="1" applyAlignment="1">
      <alignment horizontal="center" wrapText="1"/>
    </xf>
    <xf numFmtId="0" fontId="17" fillId="0" borderId="0" xfId="0" applyFont="1" applyAlignment="1">
      <alignment horizontal="left" vertical="center" wrapText="1"/>
    </xf>
    <xf numFmtId="0" fontId="4" fillId="0" borderId="0" xfId="0" applyFont="1" applyAlignment="1">
      <alignmen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8</xdr:col>
      <xdr:colOff>733425</xdr:colOff>
      <xdr:row>11</xdr:row>
      <xdr:rowOff>123825</xdr:rowOff>
    </xdr:from>
    <xdr:ext cx="184731" cy="264560"/>
    <xdr:sp macro="" textlink="">
      <xdr:nvSpPr>
        <xdr:cNvPr id="3" name="TextBox 2"/>
        <xdr:cNvSpPr txBox="1"/>
      </xdr:nvSpPr>
      <xdr:spPr>
        <a:xfrm>
          <a:off x="7648575" y="234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4.4" x14ac:dyDescent="0.3"/>
  <sheetData>
    <row r="1" spans="1:1" x14ac:dyDescent="0.3">
      <c r="A1" s="122" t="s">
        <v>192</v>
      </c>
    </row>
    <row r="3" spans="1:1" x14ac:dyDescent="0.3">
      <c r="A3" t="s">
        <v>190</v>
      </c>
    </row>
    <row r="4" spans="1:1" x14ac:dyDescent="0.3">
      <c r="A4" t="s">
        <v>191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tabSelected="1" view="pageBreakPreview" zoomScaleNormal="100" zoomScaleSheetLayoutView="100" workbookViewId="0">
      <selection activeCell="K5" sqref="K5"/>
    </sheetView>
  </sheetViews>
  <sheetFormatPr defaultColWidth="8.88671875" defaultRowHeight="13.8" x14ac:dyDescent="0.3"/>
  <cols>
    <col min="1" max="1" width="32.5546875" style="4" customWidth="1"/>
    <col min="2" max="2" width="11.6640625" style="41" customWidth="1"/>
    <col min="3" max="3" width="7.6640625" style="42" customWidth="1"/>
    <col min="4" max="5" width="11.6640625" style="41" customWidth="1"/>
    <col min="6" max="6" width="7.6640625" style="42" customWidth="1"/>
    <col min="7" max="7" width="11.6640625" style="41" customWidth="1"/>
    <col min="8" max="8" width="8.88671875" style="4"/>
    <col min="9" max="9" width="12.5546875" style="4" bestFit="1" customWidth="1"/>
    <col min="10" max="16384" width="8.88671875" style="4"/>
  </cols>
  <sheetData>
    <row r="1" spans="1:7" ht="43.2" customHeight="1" x14ac:dyDescent="0.3">
      <c r="A1" s="173" t="s">
        <v>250</v>
      </c>
    </row>
    <row r="2" spans="1:7" s="3" customFormat="1" ht="41.4" x14ac:dyDescent="0.3">
      <c r="A2" s="1" t="s">
        <v>124</v>
      </c>
      <c r="B2" s="1" t="s">
        <v>45</v>
      </c>
      <c r="C2" s="2" t="s">
        <v>49</v>
      </c>
      <c r="D2" s="1" t="s">
        <v>0</v>
      </c>
      <c r="E2" s="1" t="s">
        <v>1</v>
      </c>
      <c r="F2" s="2" t="s">
        <v>49</v>
      </c>
      <c r="G2" s="1" t="s">
        <v>2</v>
      </c>
    </row>
    <row r="3" spans="1:7" x14ac:dyDescent="0.3">
      <c r="A3" s="124" t="s">
        <v>125</v>
      </c>
      <c r="B3" s="124"/>
      <c r="C3" s="124"/>
      <c r="D3" s="124"/>
      <c r="E3" s="124"/>
      <c r="F3" s="124"/>
      <c r="G3" s="124"/>
    </row>
    <row r="4" spans="1:7" ht="15.6" x14ac:dyDescent="0.3">
      <c r="A4" s="5" t="s">
        <v>126</v>
      </c>
      <c r="B4" s="6">
        <v>400000</v>
      </c>
      <c r="C4" s="7"/>
      <c r="D4" s="8"/>
      <c r="E4" s="8"/>
      <c r="F4" s="7"/>
      <c r="G4" s="9">
        <f t="shared" ref="G4:G12" si="0">SUM(B4:E4)</f>
        <v>400000</v>
      </c>
    </row>
    <row r="5" spans="1:7" x14ac:dyDescent="0.3">
      <c r="A5" s="5" t="s">
        <v>117</v>
      </c>
      <c r="B5" s="6">
        <v>0</v>
      </c>
      <c r="C5" s="7"/>
      <c r="D5" s="8"/>
      <c r="E5" s="8"/>
      <c r="F5" s="7"/>
      <c r="G5" s="9">
        <v>0</v>
      </c>
    </row>
    <row r="6" spans="1:7" ht="29.4" x14ac:dyDescent="0.3">
      <c r="A6" s="5" t="s">
        <v>127</v>
      </c>
      <c r="B6" s="6">
        <v>10000</v>
      </c>
      <c r="C6" s="7"/>
      <c r="D6" s="8"/>
      <c r="E6" s="8"/>
      <c r="F6" s="7"/>
      <c r="G6" s="9">
        <f t="shared" si="0"/>
        <v>10000</v>
      </c>
    </row>
    <row r="7" spans="1:7" ht="29.4" x14ac:dyDescent="0.3">
      <c r="A7" s="5" t="s">
        <v>128</v>
      </c>
      <c r="B7" s="10">
        <v>4500</v>
      </c>
      <c r="C7" s="7"/>
      <c r="D7" s="8"/>
      <c r="E7" s="8"/>
      <c r="F7" s="7"/>
      <c r="G7" s="9">
        <f t="shared" si="0"/>
        <v>4500</v>
      </c>
    </row>
    <row r="8" spans="1:7" ht="15.6" x14ac:dyDescent="0.3">
      <c r="A8" s="5" t="s">
        <v>129</v>
      </c>
      <c r="B8" s="8"/>
      <c r="C8" s="7"/>
      <c r="D8" s="6">
        <v>0</v>
      </c>
      <c r="E8" s="8"/>
      <c r="F8" s="7"/>
      <c r="G8" s="9">
        <v>0</v>
      </c>
    </row>
    <row r="9" spans="1:7" x14ac:dyDescent="0.3">
      <c r="A9" s="5" t="s">
        <v>3</v>
      </c>
      <c r="B9" s="8"/>
      <c r="C9" s="7"/>
      <c r="D9" s="6">
        <v>100000</v>
      </c>
      <c r="E9" s="6">
        <v>0</v>
      </c>
      <c r="F9" s="7"/>
      <c r="G9" s="9">
        <f t="shared" si="0"/>
        <v>100000</v>
      </c>
    </row>
    <row r="10" spans="1:7" ht="29.4" x14ac:dyDescent="0.3">
      <c r="A10" s="5" t="s">
        <v>130</v>
      </c>
      <c r="B10" s="8"/>
      <c r="C10" s="7"/>
      <c r="D10" s="6">
        <v>50000</v>
      </c>
      <c r="E10" s="8"/>
      <c r="F10" s="7"/>
      <c r="G10" s="9">
        <f t="shared" si="0"/>
        <v>50000</v>
      </c>
    </row>
    <row r="11" spans="1:7" x14ac:dyDescent="0.3">
      <c r="A11" s="5" t="s">
        <v>118</v>
      </c>
      <c r="B11" s="8"/>
      <c r="C11" s="7"/>
      <c r="D11" s="6">
        <v>176000</v>
      </c>
      <c r="E11" s="8"/>
      <c r="F11" s="7"/>
      <c r="G11" s="9">
        <f t="shared" si="0"/>
        <v>176000</v>
      </c>
    </row>
    <row r="12" spans="1:7" s="15" customFormat="1" ht="15.6" x14ac:dyDescent="0.3">
      <c r="A12" s="11" t="s">
        <v>131</v>
      </c>
      <c r="B12" s="8"/>
      <c r="C12" s="12"/>
      <c r="D12" s="13">
        <f>SUM(D13:D15)</f>
        <v>148000</v>
      </c>
      <c r="E12" s="13">
        <f>SUM(E13:E15)</f>
        <v>355100</v>
      </c>
      <c r="F12" s="12"/>
      <c r="G12" s="14">
        <f t="shared" si="0"/>
        <v>503100</v>
      </c>
    </row>
    <row r="13" spans="1:7" s="21" customFormat="1" ht="15.6" x14ac:dyDescent="0.3">
      <c r="A13" s="16" t="s">
        <v>132</v>
      </c>
      <c r="B13" s="17"/>
      <c r="C13" s="18"/>
      <c r="D13" s="19">
        <v>0</v>
      </c>
      <c r="E13" s="8"/>
      <c r="F13" s="18"/>
      <c r="G13" s="20">
        <f>SUM(D13:E13,B13)</f>
        <v>0</v>
      </c>
    </row>
    <row r="14" spans="1:7" s="21" customFormat="1" ht="15.6" x14ac:dyDescent="0.3">
      <c r="A14" s="16" t="s">
        <v>133</v>
      </c>
      <c r="B14" s="17"/>
      <c r="C14" s="18"/>
      <c r="D14" s="22">
        <v>148000</v>
      </c>
      <c r="E14" s="22">
        <v>200000</v>
      </c>
      <c r="F14" s="18"/>
      <c r="G14" s="23">
        <f t="shared" ref="G14:G15" si="1">SUM(D14:E14,B14)</f>
        <v>348000</v>
      </c>
    </row>
    <row r="15" spans="1:7" s="21" customFormat="1" ht="15.6" x14ac:dyDescent="0.3">
      <c r="A15" s="16" t="s">
        <v>134</v>
      </c>
      <c r="B15" s="17"/>
      <c r="C15" s="18"/>
      <c r="D15" s="17"/>
      <c r="E15" s="19">
        <v>155100</v>
      </c>
      <c r="F15" s="18"/>
      <c r="G15" s="20">
        <f t="shared" si="1"/>
        <v>155100</v>
      </c>
    </row>
    <row r="16" spans="1:7" s="27" customFormat="1" x14ac:dyDescent="0.3">
      <c r="A16" s="24" t="s">
        <v>4</v>
      </c>
      <c r="B16" s="25">
        <f>SUM(B4:B12)</f>
        <v>414500</v>
      </c>
      <c r="C16" s="26">
        <f>B16/G16</f>
        <v>0.33330652943068512</v>
      </c>
      <c r="D16" s="14">
        <f>SUM(D4:D12)</f>
        <v>474000</v>
      </c>
      <c r="E16" s="14">
        <f>SUM(E4:E12)</f>
        <v>355100</v>
      </c>
      <c r="F16" s="26">
        <f>(D16+E16)/G16</f>
        <v>0.66669347056931494</v>
      </c>
      <c r="G16" s="14">
        <f>B16+D16+E16</f>
        <v>1243600</v>
      </c>
    </row>
    <row r="17" spans="1:7" x14ac:dyDescent="0.3">
      <c r="A17" s="123" t="s">
        <v>135</v>
      </c>
      <c r="B17" s="123"/>
      <c r="C17" s="123"/>
      <c r="D17" s="123"/>
      <c r="E17" s="123"/>
      <c r="F17" s="123"/>
      <c r="G17" s="123"/>
    </row>
    <row r="18" spans="1:7" x14ac:dyDescent="0.3">
      <c r="A18" s="5" t="s">
        <v>5</v>
      </c>
      <c r="B18" s="9">
        <f>'Expense Narrative'!F14</f>
        <v>148500</v>
      </c>
      <c r="C18" s="12"/>
      <c r="D18" s="9">
        <f>'Expense Narrative'!G14</f>
        <v>148500</v>
      </c>
      <c r="E18" s="9">
        <f>'Expense Narrative'!H14</f>
        <v>112800</v>
      </c>
      <c r="F18" s="12"/>
      <c r="G18" s="9">
        <f t="shared" ref="G18:G37" si="2">SUM(B18:E18)</f>
        <v>409800</v>
      </c>
    </row>
    <row r="19" spans="1:7" x14ac:dyDescent="0.3">
      <c r="A19" s="5" t="s">
        <v>6</v>
      </c>
      <c r="B19" s="9">
        <f>'Expense Narrative'!F22</f>
        <v>30630</v>
      </c>
      <c r="C19" s="12"/>
      <c r="D19" s="9">
        <f>'Expense Narrative'!G22</f>
        <v>30630</v>
      </c>
      <c r="E19" s="9">
        <f>'Expense Narrative'!H22</f>
        <v>28200</v>
      </c>
      <c r="F19" s="12"/>
      <c r="G19" s="9">
        <f t="shared" si="2"/>
        <v>89460</v>
      </c>
    </row>
    <row r="20" spans="1:7" x14ac:dyDescent="0.3">
      <c r="A20" s="5" t="s">
        <v>7</v>
      </c>
      <c r="B20" s="9">
        <f>'Expense Narrative'!G36</f>
        <v>6508</v>
      </c>
      <c r="C20" s="12"/>
      <c r="D20" s="9">
        <f>'Expense Narrative'!H36</f>
        <v>6508</v>
      </c>
      <c r="E20" s="9">
        <f>'Expense Narrative'!I36</f>
        <v>0</v>
      </c>
      <c r="F20" s="12"/>
      <c r="G20" s="9">
        <f t="shared" si="2"/>
        <v>13016</v>
      </c>
    </row>
    <row r="21" spans="1:7" x14ac:dyDescent="0.3">
      <c r="A21" s="5" t="s">
        <v>8</v>
      </c>
      <c r="B21" s="28">
        <v>8199</v>
      </c>
      <c r="C21" s="12"/>
      <c r="D21" s="9">
        <f>'Expense Narrative'!G46</f>
        <v>10000</v>
      </c>
      <c r="E21" s="9">
        <f>'Expense Narrative'!H46</f>
        <v>5000</v>
      </c>
      <c r="F21" s="12"/>
      <c r="G21" s="28">
        <f t="shared" si="2"/>
        <v>23199</v>
      </c>
    </row>
    <row r="22" spans="1:7" x14ac:dyDescent="0.3">
      <c r="A22" s="5" t="s">
        <v>9</v>
      </c>
      <c r="B22" s="9">
        <f>'Expense Narrative'!F57</f>
        <v>6000</v>
      </c>
      <c r="C22" s="12"/>
      <c r="D22" s="9">
        <f>'Expense Narrative'!G57</f>
        <v>15000</v>
      </c>
      <c r="E22" s="9">
        <f>'Expense Narrative'!H57</f>
        <v>4000</v>
      </c>
      <c r="F22" s="12"/>
      <c r="G22" s="9">
        <f t="shared" si="2"/>
        <v>25000</v>
      </c>
    </row>
    <row r="23" spans="1:7" s="15" customFormat="1" x14ac:dyDescent="0.3">
      <c r="A23" s="11" t="s">
        <v>66</v>
      </c>
      <c r="B23" s="13">
        <f>SUM(B24:B27)</f>
        <v>104700</v>
      </c>
      <c r="C23" s="12"/>
      <c r="D23" s="13">
        <f>SUM(D24:D27)</f>
        <v>26321</v>
      </c>
      <c r="E23" s="8"/>
      <c r="F23" s="12"/>
      <c r="G23" s="14">
        <f t="shared" si="2"/>
        <v>131021</v>
      </c>
    </row>
    <row r="24" spans="1:7" s="21" customFormat="1" x14ac:dyDescent="0.3">
      <c r="A24" s="16" t="s">
        <v>70</v>
      </c>
      <c r="B24" s="20">
        <f>'Expense Narrative'!G63</f>
        <v>15000</v>
      </c>
      <c r="C24" s="29"/>
      <c r="D24" s="20">
        <f>'Expense Narrative'!H63</f>
        <v>5000</v>
      </c>
      <c r="E24" s="8"/>
      <c r="F24" s="29"/>
      <c r="G24" s="20">
        <f t="shared" si="2"/>
        <v>20000</v>
      </c>
    </row>
    <row r="25" spans="1:7" s="21" customFormat="1" x14ac:dyDescent="0.3">
      <c r="A25" s="16" t="s">
        <v>71</v>
      </c>
      <c r="B25" s="20">
        <f>'Expense Narrative'!G64</f>
        <v>8500</v>
      </c>
      <c r="C25" s="29"/>
      <c r="D25" s="20">
        <f>'Expense Narrative'!H64</f>
        <v>0</v>
      </c>
      <c r="E25" s="8"/>
      <c r="F25" s="29"/>
      <c r="G25" s="20">
        <f t="shared" si="2"/>
        <v>8500</v>
      </c>
    </row>
    <row r="26" spans="1:7" s="21" customFormat="1" x14ac:dyDescent="0.3">
      <c r="A26" s="16" t="s">
        <v>177</v>
      </c>
      <c r="B26" s="20">
        <f>'Expense Narrative'!G65</f>
        <v>31200</v>
      </c>
      <c r="C26" s="29"/>
      <c r="D26" s="20">
        <f>'Expense Narrative'!H65</f>
        <v>21321</v>
      </c>
      <c r="E26" s="8"/>
      <c r="F26" s="29"/>
      <c r="G26" s="20">
        <f t="shared" si="2"/>
        <v>52521</v>
      </c>
    </row>
    <row r="27" spans="1:7" s="21" customFormat="1" x14ac:dyDescent="0.3">
      <c r="A27" s="16" t="s">
        <v>178</v>
      </c>
      <c r="B27" s="20">
        <f>'Expense Narrative'!G66</f>
        <v>50000</v>
      </c>
      <c r="C27" s="29"/>
      <c r="D27" s="20">
        <f>'Expense Narrative'!H66</f>
        <v>0</v>
      </c>
      <c r="E27" s="8"/>
      <c r="F27" s="29"/>
      <c r="G27" s="20">
        <f t="shared" si="2"/>
        <v>50000</v>
      </c>
    </row>
    <row r="28" spans="1:7" s="15" customFormat="1" x14ac:dyDescent="0.3">
      <c r="A28" s="11" t="s">
        <v>67</v>
      </c>
      <c r="B28" s="13">
        <f>SUM(B29:B35)</f>
        <v>60051</v>
      </c>
      <c r="C28" s="12"/>
      <c r="D28" s="13">
        <f>SUM(D29:D35)</f>
        <v>179964</v>
      </c>
      <c r="E28" s="13">
        <f>SUM(E29:E35)</f>
        <v>205100</v>
      </c>
      <c r="F28" s="12"/>
      <c r="G28" s="14">
        <f t="shared" si="2"/>
        <v>445115</v>
      </c>
    </row>
    <row r="29" spans="1:7" s="21" customFormat="1" ht="15.6" x14ac:dyDescent="0.3">
      <c r="A29" s="16" t="s">
        <v>136</v>
      </c>
      <c r="B29" s="30">
        <f>'Expense Narrative'!F75</f>
        <v>26000</v>
      </c>
      <c r="C29" s="29"/>
      <c r="D29" s="30">
        <f>'Expense Narrative'!G75</f>
        <v>146000</v>
      </c>
      <c r="E29" s="30">
        <f>'Expense Narrative'!H75</f>
        <v>200000</v>
      </c>
      <c r="F29" s="29"/>
      <c r="G29" s="23">
        <f t="shared" si="2"/>
        <v>372000</v>
      </c>
    </row>
    <row r="30" spans="1:7" s="21" customFormat="1" x14ac:dyDescent="0.3">
      <c r="A30" s="16" t="s">
        <v>52</v>
      </c>
      <c r="B30" s="31">
        <f>'Expense Narrative'!F76</f>
        <v>22001</v>
      </c>
      <c r="C30" s="29"/>
      <c r="D30" s="20">
        <f>'Expense Narrative'!G76</f>
        <v>22003</v>
      </c>
      <c r="E30" s="20">
        <f>'Expense Narrative'!H76</f>
        <v>5100</v>
      </c>
      <c r="F30" s="29"/>
      <c r="G30" s="20">
        <f t="shared" si="2"/>
        <v>49104</v>
      </c>
    </row>
    <row r="31" spans="1:7" s="21" customFormat="1" x14ac:dyDescent="0.3">
      <c r="A31" s="16" t="s">
        <v>53</v>
      </c>
      <c r="B31" s="31">
        <f>'Expense Narrative'!F77</f>
        <v>5250</v>
      </c>
      <c r="C31" s="29"/>
      <c r="D31" s="20">
        <f>'Expense Narrative'!G77</f>
        <v>5250</v>
      </c>
      <c r="E31" s="20">
        <f>'Expense Narrative'!H77</f>
        <v>0</v>
      </c>
      <c r="F31" s="29"/>
      <c r="G31" s="20">
        <f t="shared" si="2"/>
        <v>10500</v>
      </c>
    </row>
    <row r="32" spans="1:7" s="21" customFormat="1" ht="28.95" customHeight="1" x14ac:dyDescent="0.3">
      <c r="A32" s="16" t="s">
        <v>115</v>
      </c>
      <c r="B32" s="31">
        <f>'Expense Narrative'!F78</f>
        <v>1500</v>
      </c>
      <c r="C32" s="29"/>
      <c r="D32" s="20">
        <f>'Expense Narrative'!G78</f>
        <v>1500</v>
      </c>
      <c r="E32" s="20">
        <f>'Expense Narrative'!H78</f>
        <v>0</v>
      </c>
      <c r="F32" s="29"/>
      <c r="G32" s="20">
        <f t="shared" si="2"/>
        <v>3000</v>
      </c>
    </row>
    <row r="33" spans="1:9" s="21" customFormat="1" x14ac:dyDescent="0.3">
      <c r="A33" s="16" t="s">
        <v>54</v>
      </c>
      <c r="B33" s="31">
        <f>'Expense Narrative'!F79</f>
        <v>800</v>
      </c>
      <c r="C33" s="29"/>
      <c r="D33" s="20">
        <f>'Expense Narrative'!G79</f>
        <v>1200</v>
      </c>
      <c r="E33" s="20">
        <f>'Expense Narrative'!H79</f>
        <v>0</v>
      </c>
      <c r="F33" s="29"/>
      <c r="G33" s="20">
        <f t="shared" si="2"/>
        <v>2000</v>
      </c>
    </row>
    <row r="34" spans="1:9" s="21" customFormat="1" x14ac:dyDescent="0.3">
      <c r="A34" s="16" t="s">
        <v>55</v>
      </c>
      <c r="B34" s="31">
        <f>'Expense Narrative'!F80</f>
        <v>2500</v>
      </c>
      <c r="C34" s="29"/>
      <c r="D34" s="20">
        <f>'Expense Narrative'!G80</f>
        <v>2011</v>
      </c>
      <c r="E34" s="20">
        <f>'Expense Narrative'!H80</f>
        <v>0</v>
      </c>
      <c r="F34" s="29"/>
      <c r="G34" s="20">
        <f t="shared" si="2"/>
        <v>4511</v>
      </c>
    </row>
    <row r="35" spans="1:9" s="21" customFormat="1" x14ac:dyDescent="0.3">
      <c r="A35" s="16" t="s">
        <v>207</v>
      </c>
      <c r="B35" s="31">
        <f>'Expense Narrative'!F81</f>
        <v>2000</v>
      </c>
      <c r="C35" s="29"/>
      <c r="D35" s="20">
        <f>'Expense Narrative'!G81</f>
        <v>2000</v>
      </c>
      <c r="E35" s="20">
        <f>'Expense Narrative'!H81</f>
        <v>0</v>
      </c>
      <c r="F35" s="29"/>
      <c r="G35" s="20">
        <f t="shared" ref="G35" si="3">SUM(B35:E35)</f>
        <v>4000</v>
      </c>
    </row>
    <row r="36" spans="1:9" x14ac:dyDescent="0.3">
      <c r="A36" s="32" t="s">
        <v>65</v>
      </c>
      <c r="B36" s="13">
        <f>B18+B19+B20+B21+B22+B23+B28</f>
        <v>364588</v>
      </c>
      <c r="C36" s="12"/>
      <c r="D36" s="13">
        <f>D18+D19+D20+D21+D22+D23+D28</f>
        <v>416923</v>
      </c>
      <c r="E36" s="13">
        <f>E18+E19+E20+E21+E22+E23+E28</f>
        <v>355100</v>
      </c>
      <c r="F36" s="12"/>
      <c r="G36" s="9">
        <f t="shared" si="2"/>
        <v>1136611</v>
      </c>
    </row>
    <row r="37" spans="1:9" x14ac:dyDescent="0.3">
      <c r="A37" s="32" t="s">
        <v>114</v>
      </c>
      <c r="B37" s="13">
        <f>'Expense Narrative'!F89</f>
        <v>49912.097199999997</v>
      </c>
      <c r="C37" s="12"/>
      <c r="D37" s="13">
        <f>'Expense Narrative'!G89</f>
        <v>57076.758699999998</v>
      </c>
      <c r="E37" s="33"/>
      <c r="F37" s="12"/>
      <c r="G37" s="9">
        <f t="shared" si="2"/>
        <v>106988.8559</v>
      </c>
    </row>
    <row r="38" spans="1:9" s="27" customFormat="1" x14ac:dyDescent="0.3">
      <c r="A38" s="34" t="s">
        <v>10</v>
      </c>
      <c r="B38" s="35">
        <f>SUM(B36:B37)</f>
        <v>414500.09720000002</v>
      </c>
      <c r="C38" s="26">
        <f>B38/G38</f>
        <v>0.33330664621219663</v>
      </c>
      <c r="D38" s="36">
        <f>SUM(D36:D37)</f>
        <v>473999.75870000001</v>
      </c>
      <c r="E38" s="36">
        <f>SUM(E36:E37)</f>
        <v>355100</v>
      </c>
      <c r="F38" s="26">
        <f>(D38+E38)/G38</f>
        <v>0.66669335378780337</v>
      </c>
      <c r="G38" s="25">
        <f>SUM(B38+D38+E38)</f>
        <v>1243599.8559000001</v>
      </c>
      <c r="H38" s="37"/>
      <c r="I38" s="38"/>
    </row>
    <row r="39" spans="1:9" ht="15.6" x14ac:dyDescent="0.3">
      <c r="A39" s="34" t="s">
        <v>137</v>
      </c>
      <c r="B39" s="35">
        <f>B16-B38</f>
        <v>-9.7200000018347055E-2</v>
      </c>
      <c r="C39" s="7"/>
      <c r="D39" s="36">
        <f>D16-D38</f>
        <v>0.2412999999942258</v>
      </c>
      <c r="E39" s="36">
        <f>E16-E38</f>
        <v>0</v>
      </c>
      <c r="F39" s="7"/>
      <c r="G39" s="36">
        <f>G16-G38</f>
        <v>0.14409999991767108</v>
      </c>
      <c r="H39" s="37"/>
      <c r="I39" s="39"/>
    </row>
    <row r="41" spans="1:9" ht="15.6" x14ac:dyDescent="0.3">
      <c r="A41" s="40" t="s">
        <v>138</v>
      </c>
    </row>
    <row r="42" spans="1:9" ht="15.6" x14ac:dyDescent="0.3">
      <c r="A42" s="40" t="s">
        <v>139</v>
      </c>
    </row>
    <row r="43" spans="1:9" ht="15.6" x14ac:dyDescent="0.3">
      <c r="A43" s="40" t="s">
        <v>140</v>
      </c>
    </row>
    <row r="44" spans="1:9" ht="15.6" x14ac:dyDescent="0.3">
      <c r="A44" s="40" t="s">
        <v>141</v>
      </c>
    </row>
    <row r="45" spans="1:9" ht="15.6" x14ac:dyDescent="0.3">
      <c r="A45" s="40" t="s">
        <v>142</v>
      </c>
    </row>
    <row r="46" spans="1:9" ht="15.6" x14ac:dyDescent="0.3">
      <c r="A46" s="40" t="s">
        <v>143</v>
      </c>
    </row>
    <row r="47" spans="1:9" ht="15.6" x14ac:dyDescent="0.3">
      <c r="A47" s="40" t="s">
        <v>144</v>
      </c>
    </row>
    <row r="48" spans="1:9" ht="15.6" x14ac:dyDescent="0.3">
      <c r="A48" s="40" t="s">
        <v>145</v>
      </c>
    </row>
    <row r="49" spans="1:1" ht="15.6" x14ac:dyDescent="0.3">
      <c r="A49" s="40" t="s">
        <v>146</v>
      </c>
    </row>
    <row r="50" spans="1:1" ht="15.6" x14ac:dyDescent="0.3">
      <c r="A50" s="40" t="s">
        <v>147</v>
      </c>
    </row>
    <row r="51" spans="1:1" ht="15.6" x14ac:dyDescent="0.3">
      <c r="A51" s="40" t="s">
        <v>148</v>
      </c>
    </row>
    <row r="52" spans="1:1" ht="15.6" x14ac:dyDescent="0.3">
      <c r="A52" s="40" t="s">
        <v>149</v>
      </c>
    </row>
    <row r="53" spans="1:1" ht="15.6" x14ac:dyDescent="0.3">
      <c r="A53" s="40" t="s">
        <v>150</v>
      </c>
    </row>
  </sheetData>
  <mergeCells count="2">
    <mergeCell ref="A17:G17"/>
    <mergeCell ref="A3:G3"/>
  </mergeCells>
  <pageMargins left="0.7" right="0.7" top="0.75" bottom="0.75" header="0.3" footer="0.3"/>
  <pageSetup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2"/>
  <sheetViews>
    <sheetView view="pageBreakPreview" zoomScaleNormal="70" zoomScaleSheetLayoutView="100" workbookViewId="0"/>
  </sheetViews>
  <sheetFormatPr defaultColWidth="8.88671875" defaultRowHeight="13.8" x14ac:dyDescent="0.3"/>
  <cols>
    <col min="1" max="1" width="116" style="84" customWidth="1"/>
    <col min="2" max="16384" width="8.88671875" style="84"/>
  </cols>
  <sheetData>
    <row r="1" spans="1:1" ht="24" customHeight="1" x14ac:dyDescent="0.3">
      <c r="A1" s="84" t="s">
        <v>181</v>
      </c>
    </row>
    <row r="2" spans="1:1" s="85" customFormat="1" x14ac:dyDescent="0.3">
      <c r="A2" s="85" t="s">
        <v>193</v>
      </c>
    </row>
    <row r="4" spans="1:1" s="85" customFormat="1" x14ac:dyDescent="0.3">
      <c r="A4" s="85" t="s">
        <v>172</v>
      </c>
    </row>
    <row r="6" spans="1:1" s="85" customFormat="1" x14ac:dyDescent="0.3">
      <c r="A6" s="85" t="s">
        <v>182</v>
      </c>
    </row>
    <row r="7" spans="1:1" ht="29.4" customHeight="1" x14ac:dyDescent="0.3">
      <c r="A7" s="84" t="s">
        <v>194</v>
      </c>
    </row>
    <row r="9" spans="1:1" s="85" customFormat="1" x14ac:dyDescent="0.3">
      <c r="A9" s="85" t="s">
        <v>173</v>
      </c>
    </row>
    <row r="10" spans="1:1" ht="27.6" x14ac:dyDescent="0.3">
      <c r="A10" s="84" t="s">
        <v>195</v>
      </c>
    </row>
    <row r="12" spans="1:1" s="85" customFormat="1" x14ac:dyDescent="0.3">
      <c r="A12" s="85" t="s">
        <v>183</v>
      </c>
    </row>
    <row r="13" spans="1:1" ht="150.6" customHeight="1" x14ac:dyDescent="0.3">
      <c r="A13" s="86" t="s">
        <v>196</v>
      </c>
    </row>
    <row r="14" spans="1:1" x14ac:dyDescent="0.3">
      <c r="A14" s="84" t="s">
        <v>180</v>
      </c>
    </row>
    <row r="16" spans="1:1" s="85" customFormat="1" x14ac:dyDescent="0.3">
      <c r="A16" s="85" t="s">
        <v>184</v>
      </c>
    </row>
    <row r="17" spans="1:1" s="86" customFormat="1" x14ac:dyDescent="0.3">
      <c r="A17" s="86" t="s">
        <v>174</v>
      </c>
    </row>
    <row r="18" spans="1:1" x14ac:dyDescent="0.3">
      <c r="A18" s="84" t="s">
        <v>180</v>
      </c>
    </row>
    <row r="20" spans="1:1" s="85" customFormat="1" x14ac:dyDescent="0.3">
      <c r="A20" s="85" t="s">
        <v>185</v>
      </c>
    </row>
    <row r="21" spans="1:1" s="86" customFormat="1" x14ac:dyDescent="0.3">
      <c r="A21" s="86" t="s">
        <v>175</v>
      </c>
    </row>
    <row r="22" spans="1:1" x14ac:dyDescent="0.3">
      <c r="A22" s="84" t="s">
        <v>180</v>
      </c>
    </row>
    <row r="24" spans="1:1" s="85" customFormat="1" x14ac:dyDescent="0.3">
      <c r="A24" s="85" t="s">
        <v>186</v>
      </c>
    </row>
    <row r="25" spans="1:1" s="86" customFormat="1" x14ac:dyDescent="0.3">
      <c r="A25" s="86" t="s">
        <v>176</v>
      </c>
    </row>
    <row r="26" spans="1:1" x14ac:dyDescent="0.3">
      <c r="A26" s="84" t="s">
        <v>180</v>
      </c>
    </row>
    <row r="28" spans="1:1" s="85" customFormat="1" x14ac:dyDescent="0.3">
      <c r="A28" s="85" t="s">
        <v>187</v>
      </c>
    </row>
    <row r="29" spans="1:1" s="86" customFormat="1" ht="248.4" x14ac:dyDescent="0.3">
      <c r="A29" s="86" t="s">
        <v>204</v>
      </c>
    </row>
    <row r="30" spans="1:1" x14ac:dyDescent="0.3">
      <c r="A30" s="84" t="s">
        <v>180</v>
      </c>
    </row>
    <row r="32" spans="1:1" s="85" customFormat="1" x14ac:dyDescent="0.3">
      <c r="A32" s="85" t="s">
        <v>188</v>
      </c>
    </row>
    <row r="33" spans="1:1" s="86" customFormat="1" ht="27.6" x14ac:dyDescent="0.3">
      <c r="A33" s="86" t="s">
        <v>202</v>
      </c>
    </row>
    <row r="34" spans="1:1" x14ac:dyDescent="0.3">
      <c r="A34" s="84" t="s">
        <v>180</v>
      </c>
    </row>
    <row r="36" spans="1:1" s="85" customFormat="1" x14ac:dyDescent="0.3">
      <c r="A36" s="85" t="s">
        <v>189</v>
      </c>
    </row>
    <row r="37" spans="1:1" s="86" customFormat="1" ht="69.599999999999994" customHeight="1" x14ac:dyDescent="0.3">
      <c r="A37" s="86" t="s">
        <v>197</v>
      </c>
    </row>
    <row r="38" spans="1:1" x14ac:dyDescent="0.3">
      <c r="A38" s="84" t="s">
        <v>180</v>
      </c>
    </row>
    <row r="39" spans="1:1" s="86" customFormat="1" ht="62.4" customHeight="1" x14ac:dyDescent="0.3">
      <c r="A39" s="86" t="s">
        <v>198</v>
      </c>
    </row>
    <row r="40" spans="1:1" x14ac:dyDescent="0.3">
      <c r="A40" s="84" t="s">
        <v>180</v>
      </c>
    </row>
    <row r="41" spans="1:1" s="86" customFormat="1" ht="28.2" customHeight="1" x14ac:dyDescent="0.3">
      <c r="A41" s="86" t="s">
        <v>203</v>
      </c>
    </row>
    <row r="42" spans="1:1" x14ac:dyDescent="0.3">
      <c r="A42" s="84" t="s">
        <v>180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7"/>
  <sheetViews>
    <sheetView view="pageBreakPreview" zoomScale="80" zoomScaleNormal="100" zoomScaleSheetLayoutView="80" workbookViewId="0">
      <selection sqref="A1:J1"/>
    </sheetView>
  </sheetViews>
  <sheetFormatPr defaultColWidth="8.88671875" defaultRowHeight="15.6" x14ac:dyDescent="0.3"/>
  <cols>
    <col min="1" max="1" width="6" style="45" customWidth="1"/>
    <col min="2" max="2" width="20.33203125" style="44" customWidth="1"/>
    <col min="3" max="3" width="16" style="44" customWidth="1"/>
    <col min="4" max="4" width="19.33203125" style="45" customWidth="1"/>
    <col min="5" max="5" width="12" style="45" customWidth="1"/>
    <col min="6" max="6" width="13.6640625" style="46" customWidth="1"/>
    <col min="7" max="7" width="12.6640625" style="46" customWidth="1"/>
    <col min="8" max="8" width="12.5546875" style="46" customWidth="1"/>
    <col min="9" max="9" width="15.33203125" style="45" customWidth="1"/>
    <col min="10" max="10" width="18.33203125" style="45" customWidth="1"/>
    <col min="11" max="16384" width="8.88671875" style="45"/>
  </cols>
  <sheetData>
    <row r="1" spans="1:10" s="84" customFormat="1" ht="22.95" customHeight="1" x14ac:dyDescent="0.3">
      <c r="A1" s="127" t="s">
        <v>181</v>
      </c>
      <c r="B1" s="127"/>
      <c r="C1" s="127"/>
      <c r="D1" s="127"/>
      <c r="E1" s="127"/>
      <c r="F1" s="127"/>
      <c r="G1" s="127"/>
      <c r="H1" s="127"/>
      <c r="I1" s="127"/>
      <c r="J1" s="127"/>
    </row>
    <row r="2" spans="1:10" ht="25.2" customHeight="1" x14ac:dyDescent="0.3">
      <c r="A2" s="43" t="s">
        <v>151</v>
      </c>
      <c r="B2" s="87"/>
      <c r="C2" s="87"/>
    </row>
    <row r="3" spans="1:10" ht="272.39999999999998" customHeight="1" x14ac:dyDescent="0.3">
      <c r="B3" s="128" t="s">
        <v>205</v>
      </c>
      <c r="C3" s="128"/>
      <c r="D3" s="128"/>
      <c r="E3" s="128"/>
      <c r="F3" s="128"/>
      <c r="G3" s="128"/>
      <c r="H3" s="128"/>
      <c r="I3" s="128"/>
      <c r="J3" s="128"/>
    </row>
    <row r="4" spans="1:10" s="47" customFormat="1" ht="41.4" x14ac:dyDescent="0.3">
      <c r="B4" s="48" t="s">
        <v>22</v>
      </c>
      <c r="C4" s="48" t="s">
        <v>11</v>
      </c>
      <c r="D4" s="48" t="s">
        <v>108</v>
      </c>
      <c r="E4" s="48" t="s">
        <v>109</v>
      </c>
      <c r="F4" s="1" t="s">
        <v>45</v>
      </c>
      <c r="G4" s="1" t="s">
        <v>12</v>
      </c>
      <c r="H4" s="1" t="s">
        <v>44</v>
      </c>
      <c r="I4" s="1" t="s">
        <v>46</v>
      </c>
    </row>
    <row r="5" spans="1:10" s="4" customFormat="1" ht="13.8" x14ac:dyDescent="0.3">
      <c r="B5" s="49" t="s">
        <v>152</v>
      </c>
      <c r="C5" s="49" t="s">
        <v>13</v>
      </c>
      <c r="D5" s="50">
        <v>80435</v>
      </c>
      <c r="E5" s="51">
        <v>0.69</v>
      </c>
      <c r="F5" s="52">
        <v>27750</v>
      </c>
      <c r="G5" s="52">
        <v>27750</v>
      </c>
      <c r="H5" s="52">
        <v>0</v>
      </c>
      <c r="I5" s="52">
        <f>SUM(F5:H5)</f>
        <v>55500</v>
      </c>
    </row>
    <row r="6" spans="1:10" s="4" customFormat="1" ht="13.8" x14ac:dyDescent="0.3">
      <c r="B6" s="49" t="s">
        <v>153</v>
      </c>
      <c r="C6" s="49" t="s">
        <v>14</v>
      </c>
      <c r="D6" s="50">
        <v>50500</v>
      </c>
      <c r="E6" s="51">
        <v>1</v>
      </c>
      <c r="F6" s="52">
        <v>25250</v>
      </c>
      <c r="G6" s="52">
        <v>25250</v>
      </c>
      <c r="H6" s="52">
        <v>0</v>
      </c>
      <c r="I6" s="52">
        <f t="shared" ref="I6:I10" si="0">SUM(F6:H6)</f>
        <v>50500</v>
      </c>
    </row>
    <row r="7" spans="1:10" s="4" customFormat="1" ht="13.8" x14ac:dyDescent="0.3">
      <c r="B7" s="49" t="s">
        <v>57</v>
      </c>
      <c r="C7" s="49" t="s">
        <v>59</v>
      </c>
      <c r="D7" s="50">
        <v>59000</v>
      </c>
      <c r="E7" s="51">
        <v>1</v>
      </c>
      <c r="F7" s="52">
        <v>29500</v>
      </c>
      <c r="G7" s="52">
        <v>29500</v>
      </c>
      <c r="H7" s="52">
        <v>0</v>
      </c>
      <c r="I7" s="52">
        <f t="shared" si="0"/>
        <v>59000</v>
      </c>
    </row>
    <row r="8" spans="1:10" s="4" customFormat="1" ht="13.8" x14ac:dyDescent="0.3">
      <c r="B8" s="49" t="s">
        <v>58</v>
      </c>
      <c r="C8" s="49" t="s">
        <v>75</v>
      </c>
      <c r="D8" s="50">
        <v>61000</v>
      </c>
      <c r="E8" s="51">
        <v>1</v>
      </c>
      <c r="F8" s="52">
        <v>30500</v>
      </c>
      <c r="G8" s="52">
        <v>30500</v>
      </c>
      <c r="H8" s="52">
        <v>0</v>
      </c>
      <c r="I8" s="52">
        <f t="shared" si="0"/>
        <v>61000</v>
      </c>
    </row>
    <row r="9" spans="1:10" s="4" customFormat="1" ht="13.8" x14ac:dyDescent="0.3">
      <c r="B9" s="49" t="s">
        <v>63</v>
      </c>
      <c r="C9" s="49" t="s">
        <v>64</v>
      </c>
      <c r="D9" s="50">
        <v>51000</v>
      </c>
      <c r="E9" s="51">
        <v>1</v>
      </c>
      <c r="F9" s="52">
        <v>25500</v>
      </c>
      <c r="G9" s="52">
        <v>25500</v>
      </c>
      <c r="H9" s="52">
        <v>0</v>
      </c>
      <c r="I9" s="52">
        <f t="shared" si="0"/>
        <v>51000</v>
      </c>
    </row>
    <row r="10" spans="1:10" s="4" customFormat="1" ht="13.8" x14ac:dyDescent="0.3">
      <c r="B10" s="49" t="s">
        <v>154</v>
      </c>
      <c r="C10" s="49" t="s">
        <v>76</v>
      </c>
      <c r="D10" s="50">
        <v>40000</v>
      </c>
      <c r="E10" s="51">
        <v>0.5</v>
      </c>
      <c r="F10" s="52">
        <v>10000</v>
      </c>
      <c r="G10" s="52">
        <v>10000</v>
      </c>
      <c r="H10" s="52">
        <v>0</v>
      </c>
      <c r="I10" s="52">
        <f t="shared" si="0"/>
        <v>20000</v>
      </c>
    </row>
    <row r="11" spans="1:10" s="4" customFormat="1" ht="13.8" x14ac:dyDescent="0.3">
      <c r="B11" s="49" t="s">
        <v>105</v>
      </c>
      <c r="C11" s="49" t="s">
        <v>73</v>
      </c>
      <c r="D11" s="50">
        <v>69500</v>
      </c>
      <c r="E11" s="51">
        <v>1</v>
      </c>
      <c r="F11" s="52">
        <v>0</v>
      </c>
      <c r="G11" s="52">
        <v>0</v>
      </c>
      <c r="H11" s="52">
        <v>69500</v>
      </c>
      <c r="I11" s="52">
        <f t="shared" ref="I11:I14" si="1">SUM(F11:H11)</f>
        <v>69500</v>
      </c>
    </row>
    <row r="12" spans="1:10" s="4" customFormat="1" ht="13.8" x14ac:dyDescent="0.3">
      <c r="B12" s="49" t="s">
        <v>106</v>
      </c>
      <c r="C12" s="49" t="s">
        <v>104</v>
      </c>
      <c r="D12" s="50">
        <v>43300</v>
      </c>
      <c r="E12" s="51">
        <v>1</v>
      </c>
      <c r="F12" s="52">
        <v>0</v>
      </c>
      <c r="G12" s="52">
        <v>0</v>
      </c>
      <c r="H12" s="52">
        <v>43300</v>
      </c>
      <c r="I12" s="52">
        <f t="shared" si="1"/>
        <v>43300</v>
      </c>
    </row>
    <row r="13" spans="1:10" s="4" customFormat="1" ht="27.6" x14ac:dyDescent="0.3">
      <c r="B13" s="49" t="s">
        <v>120</v>
      </c>
      <c r="C13" s="49" t="s">
        <v>119</v>
      </c>
      <c r="D13" s="50">
        <v>100000</v>
      </c>
      <c r="E13" s="51">
        <v>1</v>
      </c>
      <c r="F13" s="52">
        <v>0</v>
      </c>
      <c r="G13" s="52">
        <v>0</v>
      </c>
      <c r="H13" s="52">
        <v>0</v>
      </c>
      <c r="I13" s="52">
        <f t="shared" si="1"/>
        <v>0</v>
      </c>
    </row>
    <row r="14" spans="1:10" s="27" customFormat="1" ht="13.8" x14ac:dyDescent="0.3">
      <c r="B14" s="32" t="s">
        <v>15</v>
      </c>
      <c r="C14" s="53"/>
      <c r="D14" s="54"/>
      <c r="E14" s="54"/>
      <c r="F14" s="55">
        <f>SUM(F5:F13)</f>
        <v>148500</v>
      </c>
      <c r="G14" s="55">
        <f>SUM(G5:G13)</f>
        <v>148500</v>
      </c>
      <c r="H14" s="55">
        <f>SUM(H5:H13)</f>
        <v>112800</v>
      </c>
      <c r="I14" s="55">
        <f t="shared" si="1"/>
        <v>409800</v>
      </c>
    </row>
    <row r="15" spans="1:10" ht="30" customHeight="1" x14ac:dyDescent="0.3"/>
    <row r="16" spans="1:10" x14ac:dyDescent="0.3">
      <c r="A16" s="56" t="s">
        <v>155</v>
      </c>
    </row>
    <row r="17" spans="1:10" s="47" customFormat="1" ht="41.4" x14ac:dyDescent="0.3">
      <c r="B17" s="138" t="s">
        <v>16</v>
      </c>
      <c r="C17" s="138"/>
      <c r="D17" s="57" t="s">
        <v>17</v>
      </c>
      <c r="E17" s="57" t="s">
        <v>18</v>
      </c>
      <c r="F17" s="58" t="s">
        <v>45</v>
      </c>
      <c r="G17" s="58" t="s">
        <v>12</v>
      </c>
      <c r="H17" s="1" t="s">
        <v>44</v>
      </c>
      <c r="I17" s="1" t="s">
        <v>46</v>
      </c>
    </row>
    <row r="18" spans="1:10" s="4" customFormat="1" ht="13.8" x14ac:dyDescent="0.3">
      <c r="B18" s="125" t="s">
        <v>19</v>
      </c>
      <c r="C18" s="125"/>
      <c r="D18" s="59">
        <v>0.153</v>
      </c>
      <c r="E18" s="50">
        <f>F14</f>
        <v>148500</v>
      </c>
      <c r="F18" s="60">
        <v>11360</v>
      </c>
      <c r="G18" s="60">
        <v>11360</v>
      </c>
      <c r="H18" s="52">
        <v>0</v>
      </c>
      <c r="I18" s="52">
        <f>SUM(F18:H18)</f>
        <v>22720</v>
      </c>
      <c r="J18" s="61"/>
    </row>
    <row r="19" spans="1:10" s="4" customFormat="1" ht="13.8" x14ac:dyDescent="0.3">
      <c r="B19" s="125" t="s">
        <v>20</v>
      </c>
      <c r="C19" s="125"/>
      <c r="D19" s="59">
        <v>6.2399999999999997E-2</v>
      </c>
      <c r="E19" s="50">
        <f>F14</f>
        <v>148500</v>
      </c>
      <c r="F19" s="60">
        <v>4633</v>
      </c>
      <c r="G19" s="60">
        <v>4633</v>
      </c>
      <c r="H19" s="52">
        <v>0</v>
      </c>
      <c r="I19" s="52">
        <f>SUM(F19:H19)</f>
        <v>9266</v>
      </c>
      <c r="J19" s="61"/>
    </row>
    <row r="20" spans="1:10" s="4" customFormat="1" ht="13.8" x14ac:dyDescent="0.3">
      <c r="B20" s="125" t="s">
        <v>21</v>
      </c>
      <c r="C20" s="125"/>
      <c r="D20" s="62">
        <v>0.19713</v>
      </c>
      <c r="E20" s="50">
        <f>F14</f>
        <v>148500</v>
      </c>
      <c r="F20" s="60">
        <v>14637</v>
      </c>
      <c r="G20" s="60">
        <v>14637</v>
      </c>
      <c r="H20" s="52">
        <v>0</v>
      </c>
      <c r="I20" s="52">
        <f>SUM(F20:H20)</f>
        <v>29274</v>
      </c>
      <c r="J20" s="61"/>
    </row>
    <row r="21" spans="1:10" s="4" customFormat="1" ht="13.8" x14ac:dyDescent="0.3">
      <c r="B21" s="134" t="s">
        <v>156</v>
      </c>
      <c r="C21" s="135"/>
      <c r="D21" s="59"/>
      <c r="E21" s="50"/>
      <c r="F21" s="60">
        <v>0</v>
      </c>
      <c r="G21" s="60">
        <v>0</v>
      </c>
      <c r="H21" s="52">
        <v>28200</v>
      </c>
      <c r="I21" s="52">
        <f>SUM(F21:H21)</f>
        <v>28200</v>
      </c>
      <c r="J21" s="61"/>
    </row>
    <row r="22" spans="1:10" s="27" customFormat="1" ht="13.8" x14ac:dyDescent="0.3">
      <c r="B22" s="146" t="s">
        <v>15</v>
      </c>
      <c r="C22" s="146"/>
      <c r="D22" s="54"/>
      <c r="E22" s="54"/>
      <c r="F22" s="55">
        <f>SUM(F18:F21)</f>
        <v>30630</v>
      </c>
      <c r="G22" s="55">
        <f>SUM(G18:G21)</f>
        <v>30630</v>
      </c>
      <c r="H22" s="55">
        <f>SUM(H18:H21)</f>
        <v>28200</v>
      </c>
      <c r="I22" s="55">
        <f>SUM(F22:H22)</f>
        <v>89460</v>
      </c>
    </row>
    <row r="23" spans="1:10" x14ac:dyDescent="0.3">
      <c r="B23" s="145" t="s">
        <v>157</v>
      </c>
      <c r="C23" s="145"/>
      <c r="D23" s="145"/>
      <c r="E23" s="145"/>
      <c r="F23" s="145"/>
      <c r="G23" s="145"/>
      <c r="H23" s="145"/>
      <c r="I23" s="145"/>
    </row>
    <row r="24" spans="1:10" x14ac:dyDescent="0.3">
      <c r="B24" s="131" t="s">
        <v>116</v>
      </c>
      <c r="C24" s="131"/>
      <c r="D24" s="131"/>
      <c r="E24" s="131"/>
      <c r="F24" s="131"/>
      <c r="G24" s="131"/>
      <c r="H24" s="131"/>
      <c r="I24" s="131"/>
      <c r="J24" s="131"/>
    </row>
    <row r="25" spans="1:10" ht="30" customHeight="1" x14ac:dyDescent="0.3">
      <c r="B25" s="63"/>
      <c r="C25" s="63"/>
      <c r="D25" s="64"/>
    </row>
    <row r="26" spans="1:10" x14ac:dyDescent="0.3">
      <c r="A26" s="43" t="s">
        <v>158</v>
      </c>
    </row>
    <row r="27" spans="1:10" s="88" customFormat="1" ht="49.95" customHeight="1" x14ac:dyDescent="0.3">
      <c r="B27" s="132" t="s">
        <v>170</v>
      </c>
      <c r="C27" s="132"/>
      <c r="D27" s="132"/>
      <c r="E27" s="132"/>
      <c r="F27" s="132"/>
      <c r="G27" s="132"/>
      <c r="H27" s="132"/>
      <c r="I27" s="132"/>
      <c r="J27" s="132"/>
    </row>
    <row r="28" spans="1:10" s="47" customFormat="1" ht="41.4" x14ac:dyDescent="0.3">
      <c r="B28" s="57" t="s">
        <v>23</v>
      </c>
      <c r="C28" s="57" t="s">
        <v>24</v>
      </c>
      <c r="D28" s="57" t="s">
        <v>25</v>
      </c>
      <c r="E28" s="138" t="s">
        <v>26</v>
      </c>
      <c r="F28" s="138"/>
      <c r="G28" s="58" t="s">
        <v>45</v>
      </c>
      <c r="H28" s="58" t="s">
        <v>12</v>
      </c>
      <c r="I28" s="1" t="s">
        <v>44</v>
      </c>
      <c r="J28" s="1" t="s">
        <v>46</v>
      </c>
    </row>
    <row r="29" spans="1:10" s="4" customFormat="1" ht="13.8" x14ac:dyDescent="0.3">
      <c r="B29" s="5" t="s">
        <v>27</v>
      </c>
      <c r="C29" s="5" t="s">
        <v>28</v>
      </c>
      <c r="D29" s="5" t="s">
        <v>29</v>
      </c>
      <c r="E29" s="139" t="s">
        <v>77</v>
      </c>
      <c r="F29" s="139"/>
      <c r="G29" s="52">
        <v>800</v>
      </c>
      <c r="H29" s="52">
        <v>800</v>
      </c>
      <c r="I29" s="52">
        <v>0</v>
      </c>
      <c r="J29" s="52">
        <f>SUM(G29:I29)</f>
        <v>1600</v>
      </c>
    </row>
    <row r="30" spans="1:10" s="4" customFormat="1" ht="13.8" x14ac:dyDescent="0.3">
      <c r="B30" s="5"/>
      <c r="C30" s="5"/>
      <c r="D30" s="5" t="s">
        <v>30</v>
      </c>
      <c r="E30" s="139" t="s">
        <v>78</v>
      </c>
      <c r="F30" s="139"/>
      <c r="G30" s="52">
        <v>2196</v>
      </c>
      <c r="H30" s="52">
        <v>2196</v>
      </c>
      <c r="I30" s="52">
        <v>0</v>
      </c>
      <c r="J30" s="52">
        <f t="shared" ref="J30:J36" si="2">SUM(G30:I30)</f>
        <v>4392</v>
      </c>
    </row>
    <row r="31" spans="1:10" s="4" customFormat="1" ht="27.6" x14ac:dyDescent="0.3">
      <c r="B31" s="5"/>
      <c r="C31" s="5"/>
      <c r="D31" s="5" t="s">
        <v>31</v>
      </c>
      <c r="E31" s="139" t="s">
        <v>79</v>
      </c>
      <c r="F31" s="139"/>
      <c r="G31" s="52">
        <v>852</v>
      </c>
      <c r="H31" s="52">
        <v>852</v>
      </c>
      <c r="I31" s="52">
        <v>0</v>
      </c>
      <c r="J31" s="52">
        <f t="shared" si="2"/>
        <v>1704</v>
      </c>
    </row>
    <row r="32" spans="1:10" s="4" customFormat="1" ht="13.8" x14ac:dyDescent="0.3">
      <c r="B32" s="5" t="s">
        <v>32</v>
      </c>
      <c r="C32" s="5"/>
      <c r="D32" s="5" t="s">
        <v>33</v>
      </c>
      <c r="E32" s="139" t="s">
        <v>80</v>
      </c>
      <c r="F32" s="139"/>
      <c r="G32" s="52">
        <v>736</v>
      </c>
      <c r="H32" s="52">
        <v>736</v>
      </c>
      <c r="I32" s="52">
        <v>0</v>
      </c>
      <c r="J32" s="52">
        <f t="shared" si="2"/>
        <v>1472</v>
      </c>
    </row>
    <row r="33" spans="1:10" s="4" customFormat="1" ht="13.8" x14ac:dyDescent="0.3">
      <c r="B33" s="5" t="s">
        <v>34</v>
      </c>
      <c r="C33" s="5" t="s">
        <v>121</v>
      </c>
      <c r="D33" s="5" t="s">
        <v>101</v>
      </c>
      <c r="E33" s="139" t="s">
        <v>60</v>
      </c>
      <c r="F33" s="139"/>
      <c r="G33" s="52">
        <v>400</v>
      </c>
      <c r="H33" s="52">
        <v>400</v>
      </c>
      <c r="I33" s="52">
        <v>0</v>
      </c>
      <c r="J33" s="52">
        <f t="shared" si="2"/>
        <v>800</v>
      </c>
    </row>
    <row r="34" spans="1:10" s="4" customFormat="1" ht="13.8" x14ac:dyDescent="0.3">
      <c r="B34" s="5"/>
      <c r="C34" s="5"/>
      <c r="D34" s="5" t="s">
        <v>102</v>
      </c>
      <c r="E34" s="139" t="s">
        <v>61</v>
      </c>
      <c r="F34" s="139"/>
      <c r="G34" s="52">
        <v>1098</v>
      </c>
      <c r="H34" s="52">
        <v>1098</v>
      </c>
      <c r="I34" s="52">
        <v>0</v>
      </c>
      <c r="J34" s="52">
        <f t="shared" si="2"/>
        <v>2196</v>
      </c>
    </row>
    <row r="35" spans="1:10" s="4" customFormat="1" ht="27.6" x14ac:dyDescent="0.3">
      <c r="B35" s="5"/>
      <c r="C35" s="5"/>
      <c r="D35" s="5" t="s">
        <v>103</v>
      </c>
      <c r="E35" s="139" t="s">
        <v>62</v>
      </c>
      <c r="F35" s="139"/>
      <c r="G35" s="52">
        <v>426</v>
      </c>
      <c r="H35" s="52">
        <v>426</v>
      </c>
      <c r="I35" s="52">
        <v>0</v>
      </c>
      <c r="J35" s="52">
        <f t="shared" si="2"/>
        <v>852</v>
      </c>
    </row>
    <row r="36" spans="1:10" s="27" customFormat="1" ht="13.8" x14ac:dyDescent="0.3">
      <c r="B36" s="65" t="s">
        <v>15</v>
      </c>
      <c r="C36" s="66"/>
      <c r="D36" s="54"/>
      <c r="E36" s="54"/>
      <c r="F36" s="54"/>
      <c r="G36" s="55">
        <f>SUM(G29:G35)</f>
        <v>6508</v>
      </c>
      <c r="H36" s="55">
        <f>SUM(H29:H35)</f>
        <v>6508</v>
      </c>
      <c r="I36" s="55">
        <f>SUM(I29:I35)</f>
        <v>0</v>
      </c>
      <c r="J36" s="55">
        <f t="shared" si="2"/>
        <v>13016</v>
      </c>
    </row>
    <row r="37" spans="1:10" x14ac:dyDescent="0.3">
      <c r="B37" s="133" t="s">
        <v>159</v>
      </c>
      <c r="C37" s="133"/>
      <c r="D37" s="133"/>
      <c r="E37" s="133"/>
      <c r="F37" s="133"/>
      <c r="G37" s="133"/>
      <c r="H37" s="133"/>
      <c r="I37" s="133"/>
    </row>
    <row r="38" spans="1:10" ht="21.6" customHeight="1" x14ac:dyDescent="0.3">
      <c r="B38" s="142" t="s">
        <v>87</v>
      </c>
      <c r="C38" s="143"/>
      <c r="D38" s="143"/>
      <c r="E38" s="143"/>
      <c r="F38" s="143"/>
      <c r="G38" s="143"/>
      <c r="H38" s="143"/>
      <c r="I38" s="143"/>
      <c r="J38" s="143"/>
    </row>
    <row r="39" spans="1:10" ht="77.400000000000006" customHeight="1" x14ac:dyDescent="0.3">
      <c r="B39" s="126" t="s">
        <v>160</v>
      </c>
      <c r="C39" s="143"/>
      <c r="D39" s="143"/>
      <c r="E39" s="143"/>
      <c r="F39" s="143"/>
      <c r="G39" s="143"/>
      <c r="H39" s="143"/>
      <c r="I39" s="143"/>
      <c r="J39" s="143"/>
    </row>
    <row r="40" spans="1:10" ht="17.399999999999999" customHeight="1" x14ac:dyDescent="0.3"/>
    <row r="41" spans="1:10" x14ac:dyDescent="0.3">
      <c r="A41" s="43" t="s">
        <v>161</v>
      </c>
    </row>
    <row r="42" spans="1:10" s="88" customFormat="1" ht="128.4" customHeight="1" x14ac:dyDescent="0.3">
      <c r="B42" s="132" t="s">
        <v>206</v>
      </c>
      <c r="C42" s="132"/>
      <c r="D42" s="132"/>
      <c r="E42" s="132"/>
      <c r="F42" s="132"/>
      <c r="G42" s="132"/>
      <c r="H42" s="132"/>
      <c r="I42" s="132"/>
      <c r="J42" s="132"/>
    </row>
    <row r="43" spans="1:10" s="47" customFormat="1" ht="69" x14ac:dyDescent="0.3">
      <c r="B43" s="138" t="s">
        <v>35</v>
      </c>
      <c r="C43" s="138"/>
      <c r="D43" s="138"/>
      <c r="E43" s="57" t="s">
        <v>26</v>
      </c>
      <c r="F43" s="58" t="s">
        <v>45</v>
      </c>
      <c r="G43" s="58" t="s">
        <v>12</v>
      </c>
      <c r="H43" s="1" t="s">
        <v>44</v>
      </c>
      <c r="I43" s="1" t="s">
        <v>46</v>
      </c>
      <c r="J43" s="57" t="s">
        <v>162</v>
      </c>
    </row>
    <row r="44" spans="1:10" s="4" customFormat="1" ht="13.8" x14ac:dyDescent="0.3">
      <c r="B44" s="125" t="s">
        <v>74</v>
      </c>
      <c r="C44" s="125"/>
      <c r="D44" s="125"/>
      <c r="E44" s="5" t="s">
        <v>82</v>
      </c>
      <c r="F44" s="52">
        <v>0</v>
      </c>
      <c r="G44" s="52">
        <v>0</v>
      </c>
      <c r="H44" s="52">
        <v>5000</v>
      </c>
      <c r="I44" s="52">
        <f>SUM(F44:H44)</f>
        <v>5000</v>
      </c>
      <c r="J44" s="67" t="s">
        <v>36</v>
      </c>
    </row>
    <row r="45" spans="1:10" s="4" customFormat="1" ht="13.8" x14ac:dyDescent="0.3">
      <c r="B45" s="144" t="s">
        <v>81</v>
      </c>
      <c r="C45" s="144"/>
      <c r="D45" s="144"/>
      <c r="E45" s="68" t="s">
        <v>110</v>
      </c>
      <c r="F45" s="52">
        <v>8199</v>
      </c>
      <c r="G45" s="52">
        <v>10000</v>
      </c>
      <c r="H45" s="52">
        <v>0</v>
      </c>
      <c r="I45" s="52">
        <f t="shared" ref="I45:I46" si="3">SUM(F45:H45)</f>
        <v>18199</v>
      </c>
      <c r="J45" s="67" t="s">
        <v>56</v>
      </c>
    </row>
    <row r="46" spans="1:10" s="27" customFormat="1" ht="13.8" x14ac:dyDescent="0.3">
      <c r="B46" s="65" t="s">
        <v>15</v>
      </c>
      <c r="C46" s="66"/>
      <c r="D46" s="66"/>
      <c r="E46" s="66"/>
      <c r="F46" s="55">
        <f>SUM(F44:F45)</f>
        <v>8199</v>
      </c>
      <c r="G46" s="55">
        <f>SUM(G44:G45)</f>
        <v>10000</v>
      </c>
      <c r="H46" s="55">
        <f>SUM(H44:H45)</f>
        <v>5000</v>
      </c>
      <c r="I46" s="55">
        <f t="shared" si="3"/>
        <v>23199</v>
      </c>
      <c r="J46" s="69"/>
    </row>
    <row r="47" spans="1:10" ht="123.6" customHeight="1" x14ac:dyDescent="0.3">
      <c r="B47" s="133" t="s">
        <v>163</v>
      </c>
      <c r="C47" s="133"/>
      <c r="D47" s="133"/>
      <c r="E47" s="133"/>
      <c r="F47" s="133"/>
      <c r="G47" s="133"/>
      <c r="H47" s="133"/>
      <c r="I47" s="133"/>
      <c r="J47" s="133"/>
    </row>
    <row r="48" spans="1:10" ht="21" customHeight="1" x14ac:dyDescent="0.3"/>
    <row r="49" spans="1:10" x14ac:dyDescent="0.3">
      <c r="A49" s="43" t="s">
        <v>164</v>
      </c>
    </row>
    <row r="50" spans="1:10" s="88" customFormat="1" ht="81" customHeight="1" x14ac:dyDescent="0.3">
      <c r="B50" s="132" t="s">
        <v>171</v>
      </c>
      <c r="C50" s="132"/>
      <c r="D50" s="132"/>
      <c r="E50" s="132"/>
      <c r="F50" s="132"/>
      <c r="G50" s="132"/>
      <c r="H50" s="132"/>
      <c r="I50" s="132"/>
      <c r="J50" s="132"/>
    </row>
    <row r="51" spans="1:10" s="47" customFormat="1" ht="69" x14ac:dyDescent="0.3">
      <c r="B51" s="140" t="s">
        <v>35</v>
      </c>
      <c r="C51" s="141"/>
      <c r="D51" s="140" t="s">
        <v>26</v>
      </c>
      <c r="E51" s="141"/>
      <c r="F51" s="58" t="s">
        <v>45</v>
      </c>
      <c r="G51" s="58" t="s">
        <v>12</v>
      </c>
      <c r="H51" s="1" t="s">
        <v>44</v>
      </c>
      <c r="I51" s="1" t="s">
        <v>46</v>
      </c>
      <c r="J51" s="57" t="s">
        <v>162</v>
      </c>
    </row>
    <row r="52" spans="1:10" s="4" customFormat="1" ht="13.8" x14ac:dyDescent="0.3">
      <c r="B52" s="134" t="s">
        <v>83</v>
      </c>
      <c r="C52" s="135"/>
      <c r="D52" s="136" t="s">
        <v>123</v>
      </c>
      <c r="E52" s="137"/>
      <c r="F52" s="52">
        <v>0</v>
      </c>
      <c r="G52" s="52">
        <v>2400</v>
      </c>
      <c r="H52" s="52">
        <v>0</v>
      </c>
      <c r="I52" s="52">
        <f>F52+G52+H52</f>
        <v>2400</v>
      </c>
      <c r="J52" s="67" t="s">
        <v>37</v>
      </c>
    </row>
    <row r="53" spans="1:10" s="4" customFormat="1" ht="13.8" x14ac:dyDescent="0.3">
      <c r="B53" s="136" t="s">
        <v>84</v>
      </c>
      <c r="C53" s="137"/>
      <c r="D53" s="134" t="s">
        <v>86</v>
      </c>
      <c r="E53" s="135"/>
      <c r="F53" s="52">
        <v>4000</v>
      </c>
      <c r="G53" s="52">
        <v>4000</v>
      </c>
      <c r="H53" s="52">
        <v>0</v>
      </c>
      <c r="I53" s="52">
        <f>F53+G53+H53</f>
        <v>8000</v>
      </c>
      <c r="J53" s="67" t="s">
        <v>36</v>
      </c>
    </row>
    <row r="54" spans="1:10" s="4" customFormat="1" ht="13.8" x14ac:dyDescent="0.3">
      <c r="B54" s="134" t="s">
        <v>90</v>
      </c>
      <c r="C54" s="135"/>
      <c r="D54" s="134" t="s">
        <v>86</v>
      </c>
      <c r="E54" s="135"/>
      <c r="F54" s="52">
        <v>2000</v>
      </c>
      <c r="G54" s="52">
        <v>2000</v>
      </c>
      <c r="H54" s="52">
        <v>4000</v>
      </c>
      <c r="I54" s="52">
        <f>F54+G54+H54</f>
        <v>8000</v>
      </c>
      <c r="J54" s="67" t="s">
        <v>36</v>
      </c>
    </row>
    <row r="55" spans="1:10" s="4" customFormat="1" ht="13.8" x14ac:dyDescent="0.3">
      <c r="B55" s="134" t="s">
        <v>85</v>
      </c>
      <c r="C55" s="135"/>
      <c r="D55" s="136" t="s">
        <v>123</v>
      </c>
      <c r="E55" s="137"/>
      <c r="F55" s="52">
        <v>0</v>
      </c>
      <c r="G55" s="52">
        <v>2400</v>
      </c>
      <c r="H55" s="52">
        <v>0</v>
      </c>
      <c r="I55" s="52">
        <f t="shared" ref="I55:I57" si="4">SUM(F55:H55)</f>
        <v>2400</v>
      </c>
      <c r="J55" s="67" t="s">
        <v>37</v>
      </c>
    </row>
    <row r="56" spans="1:10" s="4" customFormat="1" ht="13.8" x14ac:dyDescent="0.3">
      <c r="B56" s="70" t="s">
        <v>89</v>
      </c>
      <c r="C56" s="71"/>
      <c r="D56" s="70" t="s">
        <v>88</v>
      </c>
      <c r="E56" s="71"/>
      <c r="F56" s="52">
        <v>0</v>
      </c>
      <c r="G56" s="52">
        <v>4200</v>
      </c>
      <c r="H56" s="52">
        <v>0</v>
      </c>
      <c r="I56" s="52">
        <f t="shared" si="4"/>
        <v>4200</v>
      </c>
      <c r="J56" s="67"/>
    </row>
    <row r="57" spans="1:10" s="27" customFormat="1" ht="13.8" x14ac:dyDescent="0.3">
      <c r="B57" s="65" t="s">
        <v>15</v>
      </c>
      <c r="C57" s="66"/>
      <c r="D57" s="66"/>
      <c r="E57" s="72"/>
      <c r="F57" s="55">
        <f>SUM(F52:F56)</f>
        <v>6000</v>
      </c>
      <c r="G57" s="55">
        <f>SUM(G52:G56)</f>
        <v>15000</v>
      </c>
      <c r="H57" s="55">
        <f>SUM(H52:H56)</f>
        <v>4000</v>
      </c>
      <c r="I57" s="55">
        <f t="shared" si="4"/>
        <v>25000</v>
      </c>
      <c r="J57" s="69"/>
    </row>
    <row r="58" spans="1:10" ht="93.6" customHeight="1" x14ac:dyDescent="0.3">
      <c r="B58" s="133" t="s">
        <v>165</v>
      </c>
      <c r="C58" s="133"/>
      <c r="D58" s="133"/>
      <c r="E58" s="133"/>
      <c r="F58" s="133"/>
      <c r="G58" s="133"/>
      <c r="H58" s="133"/>
      <c r="I58" s="133"/>
      <c r="J58" s="133"/>
    </row>
    <row r="59" spans="1:10" ht="30" customHeight="1" x14ac:dyDescent="0.3">
      <c r="B59" s="63"/>
    </row>
    <row r="60" spans="1:10" x14ac:dyDescent="0.3">
      <c r="A60" s="43" t="s">
        <v>166</v>
      </c>
    </row>
    <row r="61" spans="1:10" ht="97.2" customHeight="1" x14ac:dyDescent="0.3">
      <c r="B61" s="132" t="s">
        <v>199</v>
      </c>
      <c r="C61" s="132"/>
      <c r="D61" s="132"/>
      <c r="E61" s="132"/>
      <c r="F61" s="132"/>
      <c r="G61" s="132"/>
      <c r="H61" s="132"/>
      <c r="I61" s="132"/>
      <c r="J61" s="132"/>
    </row>
    <row r="62" spans="1:10" s="3" customFormat="1" ht="41.4" x14ac:dyDescent="0.3">
      <c r="B62" s="138" t="s">
        <v>38</v>
      </c>
      <c r="C62" s="138"/>
      <c r="D62" s="57" t="s">
        <v>39</v>
      </c>
      <c r="E62" s="138" t="s">
        <v>26</v>
      </c>
      <c r="F62" s="138"/>
      <c r="G62" s="58" t="s">
        <v>45</v>
      </c>
      <c r="H62" s="58" t="s">
        <v>12</v>
      </c>
      <c r="I62" s="1" t="s">
        <v>44</v>
      </c>
      <c r="J62" s="1" t="s">
        <v>46</v>
      </c>
    </row>
    <row r="63" spans="1:10" s="4" customFormat="1" ht="13.8" x14ac:dyDescent="0.3">
      <c r="B63" s="125" t="s">
        <v>70</v>
      </c>
      <c r="C63" s="125"/>
      <c r="D63" s="5" t="s">
        <v>40</v>
      </c>
      <c r="E63" s="125" t="s">
        <v>111</v>
      </c>
      <c r="F63" s="125"/>
      <c r="G63" s="52">
        <v>15000</v>
      </c>
      <c r="H63" s="52">
        <v>5000</v>
      </c>
      <c r="I63" s="52">
        <v>0</v>
      </c>
      <c r="J63" s="52">
        <f>SUM(G63:I63)</f>
        <v>20000</v>
      </c>
    </row>
    <row r="64" spans="1:10" s="4" customFormat="1" ht="14.4" customHeight="1" x14ac:dyDescent="0.3">
      <c r="B64" s="125" t="s">
        <v>71</v>
      </c>
      <c r="C64" s="125"/>
      <c r="D64" s="5" t="s">
        <v>100</v>
      </c>
      <c r="E64" s="125" t="s">
        <v>96</v>
      </c>
      <c r="F64" s="125"/>
      <c r="G64" s="52">
        <v>8500</v>
      </c>
      <c r="H64" s="52">
        <v>0</v>
      </c>
      <c r="I64" s="52">
        <v>0</v>
      </c>
      <c r="J64" s="52">
        <f t="shared" ref="J64:J67" si="5">SUM(G64:I64)</f>
        <v>8500</v>
      </c>
    </row>
    <row r="65" spans="1:10" s="4" customFormat="1" ht="13.8" x14ac:dyDescent="0.3">
      <c r="B65" s="125" t="s">
        <v>98</v>
      </c>
      <c r="C65" s="125"/>
      <c r="D65" s="5" t="s">
        <v>41</v>
      </c>
      <c r="E65" s="125" t="s">
        <v>112</v>
      </c>
      <c r="F65" s="125"/>
      <c r="G65" s="52">
        <v>31200</v>
      </c>
      <c r="H65" s="52">
        <v>21321</v>
      </c>
      <c r="I65" s="52">
        <v>0</v>
      </c>
      <c r="J65" s="52">
        <f t="shared" si="5"/>
        <v>52521</v>
      </c>
    </row>
    <row r="66" spans="1:10" s="4" customFormat="1" ht="13.8" x14ac:dyDescent="0.3">
      <c r="B66" s="125" t="s">
        <v>99</v>
      </c>
      <c r="C66" s="125"/>
      <c r="D66" s="5" t="s">
        <v>42</v>
      </c>
      <c r="E66" s="125" t="s">
        <v>107</v>
      </c>
      <c r="F66" s="125"/>
      <c r="G66" s="52">
        <v>50000</v>
      </c>
      <c r="H66" s="52">
        <v>0</v>
      </c>
      <c r="I66" s="52">
        <v>0</v>
      </c>
      <c r="J66" s="52">
        <f t="shared" si="5"/>
        <v>50000</v>
      </c>
    </row>
    <row r="67" spans="1:10" s="27" customFormat="1" ht="13.8" x14ac:dyDescent="0.3">
      <c r="B67" s="65" t="s">
        <v>15</v>
      </c>
      <c r="C67" s="66"/>
      <c r="D67" s="66"/>
      <c r="E67" s="66"/>
      <c r="F67" s="66"/>
      <c r="G67" s="55">
        <f>SUM(G63:G66)</f>
        <v>104700</v>
      </c>
      <c r="H67" s="55">
        <f>SUM(H63:H66)</f>
        <v>26321</v>
      </c>
      <c r="I67" s="55">
        <f>SUM(I63:I66)</f>
        <v>0</v>
      </c>
      <c r="J67" s="55">
        <f t="shared" si="5"/>
        <v>131021</v>
      </c>
    </row>
    <row r="68" spans="1:10" ht="94.2" customHeight="1" x14ac:dyDescent="0.3">
      <c r="B68" s="133" t="s">
        <v>179</v>
      </c>
      <c r="C68" s="133"/>
      <c r="D68" s="133"/>
      <c r="E68" s="133"/>
      <c r="F68" s="133"/>
      <c r="G68" s="133"/>
      <c r="H68" s="133"/>
      <c r="I68" s="133"/>
      <c r="J68" s="133"/>
    </row>
    <row r="69" spans="1:10" ht="20.399999999999999" customHeight="1" x14ac:dyDescent="0.3"/>
    <row r="70" spans="1:10" x14ac:dyDescent="0.3">
      <c r="A70" s="43" t="s">
        <v>43</v>
      </c>
    </row>
    <row r="71" spans="1:10" ht="18" customHeight="1" x14ac:dyDescent="0.3"/>
    <row r="72" spans="1:10" x14ac:dyDescent="0.3">
      <c r="A72" s="43" t="s">
        <v>167</v>
      </c>
    </row>
    <row r="73" spans="1:10" ht="87" customHeight="1" x14ac:dyDescent="0.3">
      <c r="B73" s="129" t="s">
        <v>122</v>
      </c>
      <c r="C73" s="129"/>
      <c r="D73" s="129"/>
      <c r="E73" s="129"/>
      <c r="F73" s="129"/>
      <c r="G73" s="129"/>
      <c r="H73" s="129"/>
      <c r="I73" s="129"/>
      <c r="J73" s="129"/>
    </row>
    <row r="74" spans="1:10" s="3" customFormat="1" ht="41.4" x14ac:dyDescent="0.3">
      <c r="B74" s="138" t="s">
        <v>25</v>
      </c>
      <c r="C74" s="138"/>
      <c r="D74" s="138" t="s">
        <v>26</v>
      </c>
      <c r="E74" s="138"/>
      <c r="F74" s="58" t="s">
        <v>45</v>
      </c>
      <c r="G74" s="58" t="s">
        <v>12</v>
      </c>
      <c r="H74" s="1" t="s">
        <v>68</v>
      </c>
      <c r="I74" s="1" t="s">
        <v>46</v>
      </c>
    </row>
    <row r="75" spans="1:10" s="4" customFormat="1" ht="13.8" x14ac:dyDescent="0.3">
      <c r="B75" s="134" t="s">
        <v>69</v>
      </c>
      <c r="C75" s="135"/>
      <c r="D75" s="156" t="s">
        <v>72</v>
      </c>
      <c r="E75" s="125"/>
      <c r="F75" s="52">
        <v>26000</v>
      </c>
      <c r="G75" s="52">
        <v>146000</v>
      </c>
      <c r="H75" s="52">
        <v>200000</v>
      </c>
      <c r="I75" s="52">
        <f>SUM(F75:H75)</f>
        <v>372000</v>
      </c>
    </row>
    <row r="76" spans="1:10" s="4" customFormat="1" ht="13.8" x14ac:dyDescent="0.3">
      <c r="B76" s="125" t="s">
        <v>168</v>
      </c>
      <c r="C76" s="125"/>
      <c r="D76" s="125" t="s">
        <v>95</v>
      </c>
      <c r="E76" s="125"/>
      <c r="F76" s="52">
        <v>22001</v>
      </c>
      <c r="G76" s="52">
        <v>22003</v>
      </c>
      <c r="H76" s="52">
        <v>5100</v>
      </c>
      <c r="I76" s="52">
        <f>SUM(F76:H76)</f>
        <v>49104</v>
      </c>
    </row>
    <row r="77" spans="1:10" s="4" customFormat="1" ht="13.8" x14ac:dyDescent="0.3">
      <c r="B77" s="125" t="s">
        <v>53</v>
      </c>
      <c r="C77" s="125"/>
      <c r="D77" s="125" t="s">
        <v>94</v>
      </c>
      <c r="E77" s="125"/>
      <c r="F77" s="52">
        <v>5250</v>
      </c>
      <c r="G77" s="52">
        <v>5250</v>
      </c>
      <c r="H77" s="52">
        <v>0</v>
      </c>
      <c r="I77" s="52">
        <f t="shared" ref="I77:I80" si="6">SUM(F77:H77)</f>
        <v>10500</v>
      </c>
    </row>
    <row r="78" spans="1:10" s="4" customFormat="1" ht="13.8" x14ac:dyDescent="0.3">
      <c r="B78" s="125" t="s">
        <v>92</v>
      </c>
      <c r="C78" s="125"/>
      <c r="D78" s="125" t="s">
        <v>93</v>
      </c>
      <c r="E78" s="125"/>
      <c r="F78" s="52">
        <v>1500</v>
      </c>
      <c r="G78" s="52">
        <v>1500</v>
      </c>
      <c r="H78" s="52">
        <v>0</v>
      </c>
      <c r="I78" s="52">
        <f t="shared" si="6"/>
        <v>3000</v>
      </c>
    </row>
    <row r="79" spans="1:10" s="4" customFormat="1" ht="13.8" x14ac:dyDescent="0.3">
      <c r="B79" s="149" t="s">
        <v>91</v>
      </c>
      <c r="C79" s="149"/>
      <c r="D79" s="125" t="s">
        <v>113</v>
      </c>
      <c r="E79" s="125"/>
      <c r="F79" s="52">
        <v>800</v>
      </c>
      <c r="G79" s="52">
        <v>1200</v>
      </c>
      <c r="H79" s="52">
        <v>0</v>
      </c>
      <c r="I79" s="52">
        <f t="shared" si="6"/>
        <v>2000</v>
      </c>
    </row>
    <row r="80" spans="1:10" s="4" customFormat="1" ht="13.8" x14ac:dyDescent="0.3">
      <c r="B80" s="125" t="s">
        <v>55</v>
      </c>
      <c r="C80" s="125"/>
      <c r="D80" s="125" t="s">
        <v>97</v>
      </c>
      <c r="E80" s="125"/>
      <c r="F80" s="52">
        <v>2500</v>
      </c>
      <c r="G80" s="52">
        <v>2011</v>
      </c>
      <c r="H80" s="52">
        <v>0</v>
      </c>
      <c r="I80" s="52">
        <f t="shared" si="6"/>
        <v>4511</v>
      </c>
    </row>
    <row r="81" spans="2:10" s="4" customFormat="1" ht="13.8" x14ac:dyDescent="0.3">
      <c r="B81" s="125" t="s">
        <v>207</v>
      </c>
      <c r="C81" s="125"/>
      <c r="D81" s="125" t="s">
        <v>209</v>
      </c>
      <c r="E81" s="125"/>
      <c r="F81" s="52">
        <v>2000</v>
      </c>
      <c r="G81" s="52">
        <v>2000</v>
      </c>
      <c r="H81" s="52">
        <v>0</v>
      </c>
      <c r="I81" s="52">
        <f t="shared" ref="I81" si="7">SUM(F81:H81)</f>
        <v>4000</v>
      </c>
    </row>
    <row r="82" spans="2:10" s="27" customFormat="1" ht="13.8" x14ac:dyDescent="0.3">
      <c r="B82" s="150" t="s">
        <v>15</v>
      </c>
      <c r="C82" s="151"/>
      <c r="D82" s="53"/>
      <c r="E82" s="53"/>
      <c r="F82" s="55">
        <f>SUM(F75:F81)</f>
        <v>60051</v>
      </c>
      <c r="G82" s="55">
        <f>SUM(G75:G81)</f>
        <v>179964</v>
      </c>
      <c r="H82" s="55">
        <f>SUM(H75:H81)</f>
        <v>205100</v>
      </c>
      <c r="I82" s="55">
        <f>SUM(F82:H82)</f>
        <v>445115</v>
      </c>
    </row>
    <row r="83" spans="2:10" ht="192.6" customHeight="1" x14ac:dyDescent="0.3">
      <c r="B83" s="133" t="s">
        <v>208</v>
      </c>
      <c r="C83" s="133"/>
      <c r="D83" s="133"/>
      <c r="E83" s="133"/>
      <c r="F83" s="133"/>
      <c r="G83" s="133"/>
      <c r="H83" s="133"/>
      <c r="I83" s="133"/>
      <c r="J83" s="83"/>
    </row>
    <row r="84" spans="2:10" x14ac:dyDescent="0.3">
      <c r="B84" s="73"/>
      <c r="C84" s="73"/>
      <c r="D84" s="73"/>
      <c r="E84" s="73"/>
      <c r="F84" s="73"/>
      <c r="G84" s="73"/>
      <c r="H84" s="73"/>
      <c r="I84" s="73"/>
    </row>
    <row r="85" spans="2:10" ht="41.4" x14ac:dyDescent="0.3">
      <c r="B85" s="138" t="s">
        <v>25</v>
      </c>
      <c r="C85" s="138"/>
      <c r="D85" s="138"/>
      <c r="E85" s="138"/>
      <c r="F85" s="58" t="s">
        <v>45</v>
      </c>
      <c r="G85" s="58" t="s">
        <v>12</v>
      </c>
      <c r="H85" s="1" t="s">
        <v>68</v>
      </c>
      <c r="I85" s="1" t="s">
        <v>46</v>
      </c>
    </row>
    <row r="86" spans="2:10" ht="15.6" customHeight="1" x14ac:dyDescent="0.3">
      <c r="B86" s="74" t="s">
        <v>50</v>
      </c>
      <c r="C86" s="75"/>
      <c r="D86" s="76"/>
      <c r="E86" s="77"/>
      <c r="F86" s="78">
        <v>364588</v>
      </c>
      <c r="G86" s="78">
        <f>G82+H67+G57+G46+H36+G22+G14</f>
        <v>416923</v>
      </c>
      <c r="H86" s="78">
        <f>H82+I67+H57+H46+I36+H22+H14</f>
        <v>355100</v>
      </c>
      <c r="I86" s="78">
        <f>SUM(F86:H86)</f>
        <v>1136611</v>
      </c>
    </row>
    <row r="87" spans="2:10" x14ac:dyDescent="0.3">
      <c r="F87" s="79"/>
      <c r="G87" s="79"/>
      <c r="H87" s="79"/>
      <c r="I87" s="80"/>
    </row>
    <row r="88" spans="2:10" x14ac:dyDescent="0.3">
      <c r="B88" s="158" t="s">
        <v>47</v>
      </c>
      <c r="C88" s="159"/>
      <c r="D88" s="157" t="s">
        <v>48</v>
      </c>
      <c r="E88" s="157"/>
      <c r="F88" s="81"/>
      <c r="G88" s="81"/>
      <c r="H88" s="81"/>
      <c r="I88" s="81"/>
    </row>
    <row r="89" spans="2:10" x14ac:dyDescent="0.3">
      <c r="B89" s="154"/>
      <c r="C89" s="155"/>
      <c r="D89" s="153">
        <v>0.13689999999999999</v>
      </c>
      <c r="E89" s="153"/>
      <c r="F89" s="78">
        <f>F86*D89</f>
        <v>49912.097199999997</v>
      </c>
      <c r="G89" s="78">
        <f>G86*D89</f>
        <v>57076.758699999998</v>
      </c>
      <c r="H89" s="81"/>
      <c r="I89" s="78">
        <f>SUM(F89:H89)</f>
        <v>106988.8559</v>
      </c>
    </row>
    <row r="90" spans="2:10" s="88" customFormat="1" ht="214.95" customHeight="1" x14ac:dyDescent="0.3">
      <c r="B90" s="130" t="s">
        <v>169</v>
      </c>
      <c r="C90" s="130"/>
      <c r="D90" s="130"/>
      <c r="E90" s="130"/>
      <c r="F90" s="130"/>
      <c r="G90" s="130"/>
      <c r="H90" s="130"/>
      <c r="I90" s="130"/>
      <c r="J90" s="89"/>
    </row>
    <row r="92" spans="2:10" ht="41.4" x14ac:dyDescent="0.3">
      <c r="B92" s="138" t="s">
        <v>25</v>
      </c>
      <c r="C92" s="138"/>
      <c r="D92" s="138"/>
      <c r="E92" s="138"/>
      <c r="F92" s="58" t="s">
        <v>45</v>
      </c>
      <c r="G92" s="58" t="s">
        <v>12</v>
      </c>
      <c r="H92" s="1" t="s">
        <v>68</v>
      </c>
      <c r="I92" s="1" t="s">
        <v>46</v>
      </c>
    </row>
    <row r="93" spans="2:10" ht="37.950000000000003" customHeight="1" thickBot="1" x14ac:dyDescent="0.35">
      <c r="B93" s="147" t="s">
        <v>51</v>
      </c>
      <c r="C93" s="148"/>
      <c r="D93" s="152"/>
      <c r="E93" s="152"/>
      <c r="F93" s="82">
        <f>F86+F89</f>
        <v>414500.09720000002</v>
      </c>
      <c r="G93" s="82">
        <f>G86+G89</f>
        <v>473999.75870000001</v>
      </c>
      <c r="H93" s="82">
        <f>H86+H89</f>
        <v>355100</v>
      </c>
      <c r="I93" s="82">
        <f t="shared" ref="I93" si="8">I86+I89</f>
        <v>1243599.8559000001</v>
      </c>
    </row>
    <row r="94" spans="2:10" ht="16.2" thickTop="1" x14ac:dyDescent="0.3"/>
    <row r="96" spans="2:10" ht="79.95" customHeight="1" x14ac:dyDescent="0.3">
      <c r="B96" s="129" t="s">
        <v>200</v>
      </c>
      <c r="C96" s="129"/>
      <c r="D96" s="129"/>
      <c r="E96" s="129"/>
      <c r="F96" s="129"/>
      <c r="G96" s="129"/>
      <c r="H96" s="129"/>
      <c r="I96" s="129"/>
      <c r="J96" s="129"/>
    </row>
    <row r="97" spans="2:9" ht="46.2" customHeight="1" x14ac:dyDescent="0.3">
      <c r="B97" s="126" t="s">
        <v>201</v>
      </c>
      <c r="C97" s="126"/>
      <c r="D97" s="126"/>
      <c r="E97" s="126"/>
      <c r="F97" s="126"/>
      <c r="G97" s="126"/>
      <c r="H97" s="126"/>
      <c r="I97" s="126"/>
    </row>
  </sheetData>
  <mergeCells count="83">
    <mergeCell ref="D85:E85"/>
    <mergeCell ref="B89:C89"/>
    <mergeCell ref="B74:C74"/>
    <mergeCell ref="B76:C76"/>
    <mergeCell ref="B77:C77"/>
    <mergeCell ref="B75:C75"/>
    <mergeCell ref="D75:E75"/>
    <mergeCell ref="D88:E88"/>
    <mergeCell ref="B88:C88"/>
    <mergeCell ref="B78:C78"/>
    <mergeCell ref="D74:E74"/>
    <mergeCell ref="D76:E76"/>
    <mergeCell ref="D77:E77"/>
    <mergeCell ref="D78:E78"/>
    <mergeCell ref="B83:I83"/>
    <mergeCell ref="B81:C81"/>
    <mergeCell ref="B66:C66"/>
    <mergeCell ref="B52:C52"/>
    <mergeCell ref="E66:F66"/>
    <mergeCell ref="B93:C93"/>
    <mergeCell ref="B79:C79"/>
    <mergeCell ref="B80:C80"/>
    <mergeCell ref="B82:C82"/>
    <mergeCell ref="D79:E79"/>
    <mergeCell ref="D93:E93"/>
    <mergeCell ref="D89:E89"/>
    <mergeCell ref="B92:C92"/>
    <mergeCell ref="D92:E92"/>
    <mergeCell ref="D80:E80"/>
    <mergeCell ref="B85:C85"/>
    <mergeCell ref="B68:J68"/>
    <mergeCell ref="B73:J73"/>
    <mergeCell ref="B45:D45"/>
    <mergeCell ref="B17:C17"/>
    <mergeCell ref="B18:C18"/>
    <mergeCell ref="B19:C19"/>
    <mergeCell ref="B20:C20"/>
    <mergeCell ref="B21:C21"/>
    <mergeCell ref="B37:I37"/>
    <mergeCell ref="B23:I23"/>
    <mergeCell ref="B22:C22"/>
    <mergeCell ref="B43:D43"/>
    <mergeCell ref="B65:C65"/>
    <mergeCell ref="E28:F28"/>
    <mergeCell ref="E29:F29"/>
    <mergeCell ref="E30:F30"/>
    <mergeCell ref="E31:F31"/>
    <mergeCell ref="E32:F32"/>
    <mergeCell ref="E33:F33"/>
    <mergeCell ref="E34:F34"/>
    <mergeCell ref="E35:F35"/>
    <mergeCell ref="D51:E51"/>
    <mergeCell ref="D52:E52"/>
    <mergeCell ref="B38:J38"/>
    <mergeCell ref="B39:J39"/>
    <mergeCell ref="B51:C51"/>
    <mergeCell ref="B44:D44"/>
    <mergeCell ref="B53:C53"/>
    <mergeCell ref="E63:F63"/>
    <mergeCell ref="E64:F64"/>
    <mergeCell ref="B54:C54"/>
    <mergeCell ref="B55:C55"/>
    <mergeCell ref="B62:C62"/>
    <mergeCell ref="B63:C63"/>
    <mergeCell ref="B64:C64"/>
    <mergeCell ref="B58:J58"/>
    <mergeCell ref="B61:J61"/>
    <mergeCell ref="D81:E81"/>
    <mergeCell ref="B97:I97"/>
    <mergeCell ref="A1:J1"/>
    <mergeCell ref="B3:J3"/>
    <mergeCell ref="B96:J96"/>
    <mergeCell ref="B90:I90"/>
    <mergeCell ref="B24:J24"/>
    <mergeCell ref="B27:J27"/>
    <mergeCell ref="B42:J42"/>
    <mergeCell ref="B47:J47"/>
    <mergeCell ref="B50:J50"/>
    <mergeCell ref="D53:E53"/>
    <mergeCell ref="D54:E54"/>
    <mergeCell ref="D55:E55"/>
    <mergeCell ref="E65:F65"/>
    <mergeCell ref="E62:F62"/>
  </mergeCells>
  <pageMargins left="0.7" right="0.7" top="0.75" bottom="0.75" header="0.3" footer="0.3"/>
  <pageSetup scale="6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06"/>
  <sheetViews>
    <sheetView zoomScale="85" zoomScaleNormal="85" workbookViewId="0"/>
  </sheetViews>
  <sheetFormatPr defaultColWidth="8.88671875" defaultRowHeight="13.8" x14ac:dyDescent="0.3"/>
  <cols>
    <col min="1" max="1" width="24.44140625" style="91" customWidth="1"/>
    <col min="2" max="2" width="11.88671875" style="97" customWidth="1"/>
    <col min="3" max="3" width="12.6640625" style="91" customWidth="1"/>
    <col min="4" max="4" width="13.33203125" style="91" customWidth="1"/>
    <col min="5" max="6" width="11.33203125" style="91" customWidth="1"/>
    <col min="7" max="7" width="12" style="91" customWidth="1"/>
    <col min="8" max="8" width="12.33203125" style="91" customWidth="1"/>
    <col min="9" max="9" width="12.109375" style="91" customWidth="1"/>
    <col min="10" max="10" width="12.88671875" style="91" customWidth="1"/>
    <col min="11" max="16384" width="8.88671875" style="91"/>
  </cols>
  <sheetData>
    <row r="2" spans="1:10" x14ac:dyDescent="0.3">
      <c r="A2" s="162" t="s">
        <v>210</v>
      </c>
      <c r="B2" s="163"/>
      <c r="C2" s="163"/>
      <c r="D2" s="164"/>
      <c r="E2" s="90"/>
      <c r="F2" s="165" t="s">
        <v>211</v>
      </c>
      <c r="G2" s="166"/>
      <c r="H2" s="166"/>
      <c r="I2" s="166"/>
      <c r="J2" s="167"/>
    </row>
    <row r="3" spans="1:10" ht="27.6" x14ac:dyDescent="0.3">
      <c r="A3" s="168" t="s">
        <v>212</v>
      </c>
      <c r="B3" s="169"/>
      <c r="C3" s="169"/>
      <c r="D3" s="170"/>
      <c r="E3" s="92">
        <v>1</v>
      </c>
      <c r="F3" s="93">
        <v>2</v>
      </c>
      <c r="G3" s="93">
        <v>3</v>
      </c>
      <c r="H3" s="93">
        <v>4</v>
      </c>
      <c r="I3" s="93" t="s">
        <v>213</v>
      </c>
      <c r="J3" s="93" t="s">
        <v>214</v>
      </c>
    </row>
    <row r="4" spans="1:10" s="97" customFormat="1" ht="41.4" x14ac:dyDescent="0.3">
      <c r="A4" s="94" t="s">
        <v>215</v>
      </c>
      <c r="B4" s="94" t="s">
        <v>216</v>
      </c>
      <c r="C4" s="95" t="s">
        <v>217</v>
      </c>
      <c r="D4" s="94" t="s">
        <v>218</v>
      </c>
      <c r="E4" s="96" t="s">
        <v>45</v>
      </c>
      <c r="F4" s="171" t="s">
        <v>219</v>
      </c>
      <c r="G4" s="171"/>
      <c r="H4" s="171"/>
      <c r="I4" s="94" t="s">
        <v>220</v>
      </c>
      <c r="J4" s="94" t="s">
        <v>221</v>
      </c>
    </row>
    <row r="5" spans="1:10" s="101" customFormat="1" ht="57" x14ac:dyDescent="0.3">
      <c r="A5" s="98"/>
      <c r="B5" s="98"/>
      <c r="C5" s="99" t="s">
        <v>222</v>
      </c>
      <c r="D5" s="98" t="s">
        <v>223</v>
      </c>
      <c r="E5" s="100" t="s">
        <v>224</v>
      </c>
      <c r="F5" s="98" t="s">
        <v>224</v>
      </c>
      <c r="G5" s="98" t="s">
        <v>225</v>
      </c>
      <c r="H5" s="98" t="s">
        <v>226</v>
      </c>
      <c r="I5" s="98"/>
      <c r="J5" s="98"/>
    </row>
    <row r="6" spans="1:10" ht="15.6" customHeight="1" x14ac:dyDescent="0.3">
      <c r="A6" s="102" t="s">
        <v>227</v>
      </c>
      <c r="B6" s="103" t="s">
        <v>228</v>
      </c>
      <c r="C6" s="104" t="s">
        <v>13</v>
      </c>
      <c r="D6" s="103" t="s">
        <v>229</v>
      </c>
      <c r="E6" s="105">
        <v>9000</v>
      </c>
      <c r="F6" s="106">
        <v>49000</v>
      </c>
      <c r="G6" s="106">
        <v>90000</v>
      </c>
      <c r="H6" s="106">
        <v>0</v>
      </c>
      <c r="I6" s="106">
        <f>SUM(F6:H6)</f>
        <v>139000</v>
      </c>
      <c r="J6" s="107">
        <f>SUM(E6:H6)</f>
        <v>148000</v>
      </c>
    </row>
    <row r="7" spans="1:10" ht="15.6" customHeight="1" x14ac:dyDescent="0.3">
      <c r="A7" s="108" t="s">
        <v>230</v>
      </c>
      <c r="B7" s="103" t="s">
        <v>228</v>
      </c>
      <c r="C7" s="104" t="s">
        <v>13</v>
      </c>
      <c r="D7" s="109" t="s">
        <v>229</v>
      </c>
      <c r="E7" s="110">
        <v>9000</v>
      </c>
      <c r="F7" s="111">
        <v>49000</v>
      </c>
      <c r="G7" s="111">
        <v>55000</v>
      </c>
      <c r="H7" s="106">
        <v>0</v>
      </c>
      <c r="I7" s="106">
        <f t="shared" ref="I7:I11" si="0">SUM(F7:H7)</f>
        <v>104000</v>
      </c>
      <c r="J7" s="107">
        <f t="shared" ref="J7:J11" si="1">SUM(E7:H7)</f>
        <v>113000</v>
      </c>
    </row>
    <row r="8" spans="1:10" ht="15.6" customHeight="1" x14ac:dyDescent="0.3">
      <c r="A8" s="108" t="s">
        <v>231</v>
      </c>
      <c r="B8" s="103" t="s">
        <v>228</v>
      </c>
      <c r="C8" s="104" t="s">
        <v>13</v>
      </c>
      <c r="D8" s="109" t="s">
        <v>229</v>
      </c>
      <c r="E8" s="110">
        <v>8000</v>
      </c>
      <c r="F8" s="111">
        <v>48000</v>
      </c>
      <c r="G8" s="111">
        <v>55000</v>
      </c>
      <c r="H8" s="106">
        <v>0</v>
      </c>
      <c r="I8" s="106">
        <f t="shared" si="0"/>
        <v>103000</v>
      </c>
      <c r="J8" s="107">
        <f t="shared" si="1"/>
        <v>111000</v>
      </c>
    </row>
    <row r="9" spans="1:10" x14ac:dyDescent="0.3">
      <c r="A9" s="112" t="s">
        <v>232</v>
      </c>
      <c r="B9" s="109"/>
      <c r="C9" s="109"/>
      <c r="D9" s="108"/>
      <c r="E9" s="113">
        <f>SUM(E6:E8)</f>
        <v>26000</v>
      </c>
      <c r="F9" s="114">
        <f t="shared" ref="F9:H9" si="2">SUM(F6:F8)</f>
        <v>146000</v>
      </c>
      <c r="G9" s="114">
        <f t="shared" si="2"/>
        <v>200000</v>
      </c>
      <c r="H9" s="114">
        <f t="shared" si="2"/>
        <v>0</v>
      </c>
      <c r="I9" s="114">
        <f>SUM(I6:I8)</f>
        <v>346000</v>
      </c>
      <c r="J9" s="115">
        <f>SUM(J6:J8)</f>
        <v>372000</v>
      </c>
    </row>
    <row r="10" spans="1:10" ht="15.6" customHeight="1" x14ac:dyDescent="0.3">
      <c r="A10" s="108" t="s">
        <v>233</v>
      </c>
      <c r="B10" s="103" t="s">
        <v>228</v>
      </c>
      <c r="C10" s="104" t="s">
        <v>13</v>
      </c>
      <c r="D10" s="109" t="s">
        <v>234</v>
      </c>
      <c r="E10" s="116"/>
      <c r="F10" s="116"/>
      <c r="G10" s="111">
        <v>90300</v>
      </c>
      <c r="H10" s="111">
        <v>0</v>
      </c>
      <c r="I10" s="106">
        <f t="shared" si="0"/>
        <v>90300</v>
      </c>
      <c r="J10" s="107">
        <f t="shared" si="1"/>
        <v>90300</v>
      </c>
    </row>
    <row r="11" spans="1:10" ht="15.6" customHeight="1" x14ac:dyDescent="0.3">
      <c r="A11" s="108" t="s">
        <v>235</v>
      </c>
      <c r="B11" s="103" t="s">
        <v>228</v>
      </c>
      <c r="C11" s="104" t="s">
        <v>13</v>
      </c>
      <c r="D11" s="109" t="s">
        <v>234</v>
      </c>
      <c r="E11" s="116"/>
      <c r="F11" s="116"/>
      <c r="G11" s="111">
        <v>0</v>
      </c>
      <c r="H11" s="111">
        <v>64800</v>
      </c>
      <c r="I11" s="106">
        <f t="shared" si="0"/>
        <v>64800</v>
      </c>
      <c r="J11" s="107">
        <f t="shared" si="1"/>
        <v>64800</v>
      </c>
    </row>
    <row r="12" spans="1:10" x14ac:dyDescent="0.3">
      <c r="A12" s="112" t="s">
        <v>236</v>
      </c>
      <c r="B12" s="109"/>
      <c r="C12" s="109"/>
      <c r="D12" s="108"/>
      <c r="E12" s="113">
        <f>SUM(E10:E11)</f>
        <v>0</v>
      </c>
      <c r="F12" s="114">
        <f t="shared" ref="F12:J12" si="3">SUM(F10:F11)</f>
        <v>0</v>
      </c>
      <c r="G12" s="114">
        <f t="shared" si="3"/>
        <v>90300</v>
      </c>
      <c r="H12" s="114">
        <f t="shared" si="3"/>
        <v>64800</v>
      </c>
      <c r="I12" s="114">
        <f>SUM(I10:I11)</f>
        <v>155100</v>
      </c>
      <c r="J12" s="114">
        <f t="shared" si="3"/>
        <v>155100</v>
      </c>
    </row>
    <row r="13" spans="1:10" x14ac:dyDescent="0.3">
      <c r="A13" s="112"/>
      <c r="B13" s="109"/>
      <c r="C13" s="109"/>
      <c r="D13" s="108"/>
      <c r="E13" s="113"/>
      <c r="F13" s="114"/>
      <c r="G13" s="114"/>
      <c r="H13" s="114"/>
      <c r="I13" s="114"/>
      <c r="J13" s="114"/>
    </row>
    <row r="14" spans="1:10" x14ac:dyDescent="0.3">
      <c r="A14" s="112" t="s">
        <v>237</v>
      </c>
      <c r="B14" s="109"/>
      <c r="C14" s="109"/>
      <c r="D14" s="108"/>
      <c r="E14" s="113">
        <f>E9+E12</f>
        <v>26000</v>
      </c>
      <c r="F14" s="114">
        <f t="shared" ref="F14:J14" si="4">F9+F12</f>
        <v>146000</v>
      </c>
      <c r="G14" s="114">
        <f t="shared" si="4"/>
        <v>290300</v>
      </c>
      <c r="H14" s="114">
        <f t="shared" si="4"/>
        <v>64800</v>
      </c>
      <c r="I14" s="114">
        <f t="shared" si="4"/>
        <v>501100</v>
      </c>
      <c r="J14" s="114">
        <f t="shared" si="4"/>
        <v>527100</v>
      </c>
    </row>
    <row r="17" spans="1:10" s="119" customFormat="1" x14ac:dyDescent="0.3">
      <c r="A17" s="117" t="s">
        <v>238</v>
      </c>
      <c r="B17" s="118"/>
    </row>
    <row r="18" spans="1:10" s="119" customFormat="1" x14ac:dyDescent="0.3">
      <c r="A18" s="161" t="s">
        <v>239</v>
      </c>
      <c r="B18" s="161"/>
      <c r="C18" s="161"/>
      <c r="D18" s="161"/>
      <c r="E18" s="161"/>
      <c r="F18" s="161"/>
      <c r="G18" s="161"/>
      <c r="H18" s="161"/>
      <c r="I18" s="161"/>
      <c r="J18" s="161"/>
    </row>
    <row r="19" spans="1:10" s="119" customFormat="1" x14ac:dyDescent="0.3">
      <c r="A19" s="161" t="s">
        <v>240</v>
      </c>
      <c r="B19" s="161"/>
      <c r="C19" s="161"/>
      <c r="D19" s="161"/>
      <c r="E19" s="161"/>
      <c r="F19" s="161"/>
      <c r="G19" s="161"/>
      <c r="H19" s="161"/>
      <c r="I19" s="161"/>
      <c r="J19" s="161"/>
    </row>
    <row r="20" spans="1:10" s="119" customFormat="1" x14ac:dyDescent="0.3">
      <c r="A20" s="161" t="s">
        <v>241</v>
      </c>
      <c r="B20" s="161"/>
      <c r="C20" s="161"/>
      <c r="D20" s="161"/>
      <c r="E20" s="161"/>
      <c r="F20" s="161"/>
      <c r="G20" s="161"/>
      <c r="H20" s="161"/>
      <c r="I20" s="161"/>
      <c r="J20" s="161"/>
    </row>
    <row r="21" spans="1:10" s="119" customFormat="1" ht="42" customHeight="1" x14ac:dyDescent="0.3">
      <c r="A21" s="161" t="s">
        <v>242</v>
      </c>
      <c r="B21" s="161"/>
      <c r="C21" s="161"/>
      <c r="D21" s="161"/>
      <c r="E21" s="161"/>
      <c r="F21" s="161"/>
      <c r="G21" s="161"/>
      <c r="H21" s="161"/>
      <c r="I21" s="161"/>
      <c r="J21" s="161"/>
    </row>
    <row r="22" spans="1:10" s="119" customFormat="1" x14ac:dyDescent="0.3">
      <c r="B22" s="118"/>
    </row>
    <row r="23" spans="1:10" s="119" customFormat="1" ht="15.6" x14ac:dyDescent="0.3">
      <c r="A23" s="120" t="s">
        <v>243</v>
      </c>
      <c r="B23" s="118"/>
    </row>
    <row r="24" spans="1:10" s="119" customFormat="1" ht="35.4" customHeight="1" x14ac:dyDescent="0.3">
      <c r="A24" s="172" t="s">
        <v>244</v>
      </c>
      <c r="B24" s="172"/>
      <c r="C24" s="172"/>
      <c r="D24" s="172"/>
      <c r="E24" s="172"/>
      <c r="F24" s="172"/>
      <c r="G24" s="172"/>
      <c r="H24" s="172"/>
      <c r="I24" s="172"/>
      <c r="J24" s="172"/>
    </row>
    <row r="25" spans="1:10" s="119" customFormat="1" ht="15.6" x14ac:dyDescent="0.3">
      <c r="A25" s="121"/>
      <c r="B25" s="118"/>
    </row>
    <row r="26" spans="1:10" s="119" customFormat="1" ht="15.6" x14ac:dyDescent="0.3">
      <c r="A26" s="160" t="s">
        <v>245</v>
      </c>
      <c r="B26" s="160"/>
      <c r="C26" s="160"/>
      <c r="D26" s="160"/>
      <c r="E26" s="160"/>
      <c r="F26" s="160"/>
      <c r="G26" s="160"/>
      <c r="H26" s="160"/>
      <c r="I26" s="160"/>
      <c r="J26" s="160"/>
    </row>
    <row r="27" spans="1:10" s="119" customFormat="1" ht="15.6" x14ac:dyDescent="0.3">
      <c r="A27" s="160" t="s">
        <v>246</v>
      </c>
      <c r="B27" s="160"/>
      <c r="C27" s="160"/>
      <c r="D27" s="160"/>
      <c r="E27" s="160"/>
      <c r="F27" s="160"/>
      <c r="G27" s="160"/>
      <c r="H27" s="160"/>
      <c r="I27" s="160"/>
      <c r="J27" s="160"/>
    </row>
    <row r="28" spans="1:10" s="119" customFormat="1" ht="15.6" x14ac:dyDescent="0.3">
      <c r="A28" s="160" t="s">
        <v>247</v>
      </c>
      <c r="B28" s="160"/>
      <c r="C28" s="160"/>
      <c r="D28" s="160"/>
      <c r="E28" s="160"/>
      <c r="F28" s="160"/>
      <c r="G28" s="160"/>
      <c r="H28" s="160"/>
      <c r="I28" s="160"/>
      <c r="J28" s="160"/>
    </row>
    <row r="29" spans="1:10" s="119" customFormat="1" ht="15.6" x14ac:dyDescent="0.3">
      <c r="A29" s="160" t="s">
        <v>248</v>
      </c>
      <c r="B29" s="160"/>
      <c r="C29" s="160"/>
      <c r="D29" s="160"/>
      <c r="E29" s="160"/>
      <c r="F29" s="160"/>
      <c r="G29" s="160"/>
      <c r="H29" s="160"/>
      <c r="I29" s="160"/>
      <c r="J29" s="160"/>
    </row>
    <row r="30" spans="1:10" s="119" customFormat="1" ht="15.6" x14ac:dyDescent="0.3">
      <c r="A30" s="160" t="s">
        <v>249</v>
      </c>
      <c r="B30" s="160"/>
      <c r="C30" s="160"/>
      <c r="D30" s="160"/>
      <c r="E30" s="160"/>
      <c r="F30" s="160"/>
      <c r="G30" s="160"/>
      <c r="H30" s="160"/>
      <c r="I30" s="160"/>
      <c r="J30" s="160"/>
    </row>
    <row r="31" spans="1:10" s="119" customFormat="1" x14ac:dyDescent="0.3">
      <c r="B31" s="118"/>
    </row>
    <row r="32" spans="1:10" s="119" customFormat="1" x14ac:dyDescent="0.3">
      <c r="B32" s="118"/>
    </row>
    <row r="33" spans="2:2" s="119" customFormat="1" x14ac:dyDescent="0.3">
      <c r="B33" s="118"/>
    </row>
    <row r="34" spans="2:2" s="119" customFormat="1" x14ac:dyDescent="0.3">
      <c r="B34" s="118"/>
    </row>
    <row r="35" spans="2:2" s="119" customFormat="1" x14ac:dyDescent="0.3">
      <c r="B35" s="118"/>
    </row>
    <row r="36" spans="2:2" s="119" customFormat="1" x14ac:dyDescent="0.3">
      <c r="B36" s="118"/>
    </row>
    <row r="37" spans="2:2" s="119" customFormat="1" x14ac:dyDescent="0.3">
      <c r="B37" s="118"/>
    </row>
    <row r="38" spans="2:2" s="119" customFormat="1" x14ac:dyDescent="0.3">
      <c r="B38" s="118"/>
    </row>
    <row r="39" spans="2:2" s="119" customFormat="1" x14ac:dyDescent="0.3">
      <c r="B39" s="118"/>
    </row>
    <row r="40" spans="2:2" s="119" customFormat="1" x14ac:dyDescent="0.3">
      <c r="B40" s="118"/>
    </row>
    <row r="41" spans="2:2" s="119" customFormat="1" x14ac:dyDescent="0.3">
      <c r="B41" s="118"/>
    </row>
    <row r="42" spans="2:2" s="119" customFormat="1" x14ac:dyDescent="0.3">
      <c r="B42" s="118"/>
    </row>
    <row r="43" spans="2:2" s="119" customFormat="1" x14ac:dyDescent="0.3">
      <c r="B43" s="118"/>
    </row>
    <row r="44" spans="2:2" s="119" customFormat="1" x14ac:dyDescent="0.3">
      <c r="B44" s="118"/>
    </row>
    <row r="45" spans="2:2" s="119" customFormat="1" x14ac:dyDescent="0.3">
      <c r="B45" s="118"/>
    </row>
    <row r="46" spans="2:2" s="119" customFormat="1" x14ac:dyDescent="0.3">
      <c r="B46" s="118"/>
    </row>
    <row r="47" spans="2:2" s="119" customFormat="1" x14ac:dyDescent="0.3">
      <c r="B47" s="118"/>
    </row>
    <row r="48" spans="2:2" s="119" customFormat="1" x14ac:dyDescent="0.3">
      <c r="B48" s="118"/>
    </row>
    <row r="49" spans="2:2" s="119" customFormat="1" x14ac:dyDescent="0.3">
      <c r="B49" s="118"/>
    </row>
    <row r="50" spans="2:2" s="119" customFormat="1" x14ac:dyDescent="0.3">
      <c r="B50" s="118"/>
    </row>
    <row r="51" spans="2:2" s="119" customFormat="1" x14ac:dyDescent="0.3">
      <c r="B51" s="118"/>
    </row>
    <row r="52" spans="2:2" s="119" customFormat="1" x14ac:dyDescent="0.3">
      <c r="B52" s="118"/>
    </row>
    <row r="53" spans="2:2" s="119" customFormat="1" x14ac:dyDescent="0.3">
      <c r="B53" s="118"/>
    </row>
    <row r="54" spans="2:2" s="119" customFormat="1" x14ac:dyDescent="0.3">
      <c r="B54" s="118"/>
    </row>
    <row r="55" spans="2:2" s="119" customFormat="1" x14ac:dyDescent="0.3">
      <c r="B55" s="118"/>
    </row>
    <row r="56" spans="2:2" s="119" customFormat="1" x14ac:dyDescent="0.3">
      <c r="B56" s="118"/>
    </row>
    <row r="57" spans="2:2" s="119" customFormat="1" x14ac:dyDescent="0.3">
      <c r="B57" s="118"/>
    </row>
    <row r="58" spans="2:2" s="119" customFormat="1" x14ac:dyDescent="0.3">
      <c r="B58" s="118"/>
    </row>
    <row r="59" spans="2:2" s="119" customFormat="1" x14ac:dyDescent="0.3">
      <c r="B59" s="118"/>
    </row>
    <row r="60" spans="2:2" s="119" customFormat="1" x14ac:dyDescent="0.3">
      <c r="B60" s="118"/>
    </row>
    <row r="61" spans="2:2" s="119" customFormat="1" x14ac:dyDescent="0.3">
      <c r="B61" s="118"/>
    </row>
    <row r="62" spans="2:2" s="119" customFormat="1" x14ac:dyDescent="0.3">
      <c r="B62" s="118"/>
    </row>
    <row r="63" spans="2:2" s="119" customFormat="1" x14ac:dyDescent="0.3">
      <c r="B63" s="118"/>
    </row>
    <row r="64" spans="2:2" s="119" customFormat="1" x14ac:dyDescent="0.3">
      <c r="B64" s="118"/>
    </row>
    <row r="65" spans="2:2" s="119" customFormat="1" x14ac:dyDescent="0.3">
      <c r="B65" s="118"/>
    </row>
    <row r="66" spans="2:2" s="119" customFormat="1" x14ac:dyDescent="0.3">
      <c r="B66" s="118"/>
    </row>
    <row r="67" spans="2:2" s="119" customFormat="1" x14ac:dyDescent="0.3">
      <c r="B67" s="118"/>
    </row>
    <row r="68" spans="2:2" s="119" customFormat="1" x14ac:dyDescent="0.3">
      <c r="B68" s="118"/>
    </row>
    <row r="69" spans="2:2" s="119" customFormat="1" x14ac:dyDescent="0.3">
      <c r="B69" s="118"/>
    </row>
    <row r="70" spans="2:2" s="119" customFormat="1" x14ac:dyDescent="0.3">
      <c r="B70" s="118"/>
    </row>
    <row r="71" spans="2:2" s="119" customFormat="1" x14ac:dyDescent="0.3">
      <c r="B71" s="118"/>
    </row>
    <row r="72" spans="2:2" s="119" customFormat="1" x14ac:dyDescent="0.3">
      <c r="B72" s="118"/>
    </row>
    <row r="73" spans="2:2" s="119" customFormat="1" x14ac:dyDescent="0.3">
      <c r="B73" s="118"/>
    </row>
    <row r="74" spans="2:2" s="119" customFormat="1" x14ac:dyDescent="0.3">
      <c r="B74" s="118"/>
    </row>
    <row r="75" spans="2:2" s="119" customFormat="1" x14ac:dyDescent="0.3">
      <c r="B75" s="118"/>
    </row>
    <row r="76" spans="2:2" s="119" customFormat="1" x14ac:dyDescent="0.3">
      <c r="B76" s="118"/>
    </row>
    <row r="77" spans="2:2" s="119" customFormat="1" x14ac:dyDescent="0.3">
      <c r="B77" s="118"/>
    </row>
    <row r="78" spans="2:2" s="119" customFormat="1" x14ac:dyDescent="0.3">
      <c r="B78" s="118"/>
    </row>
    <row r="79" spans="2:2" s="119" customFormat="1" x14ac:dyDescent="0.3">
      <c r="B79" s="118"/>
    </row>
    <row r="80" spans="2:2" s="119" customFormat="1" x14ac:dyDescent="0.3">
      <c r="B80" s="118"/>
    </row>
    <row r="81" spans="2:2" s="119" customFormat="1" x14ac:dyDescent="0.3">
      <c r="B81" s="118"/>
    </row>
    <row r="82" spans="2:2" s="119" customFormat="1" x14ac:dyDescent="0.3">
      <c r="B82" s="118"/>
    </row>
    <row r="83" spans="2:2" s="119" customFormat="1" x14ac:dyDescent="0.3">
      <c r="B83" s="118"/>
    </row>
    <row r="84" spans="2:2" s="119" customFormat="1" x14ac:dyDescent="0.3">
      <c r="B84" s="118"/>
    </row>
    <row r="85" spans="2:2" s="119" customFormat="1" x14ac:dyDescent="0.3">
      <c r="B85" s="118"/>
    </row>
    <row r="86" spans="2:2" s="119" customFormat="1" x14ac:dyDescent="0.3">
      <c r="B86" s="118"/>
    </row>
    <row r="87" spans="2:2" s="119" customFormat="1" x14ac:dyDescent="0.3">
      <c r="B87" s="118"/>
    </row>
    <row r="88" spans="2:2" s="119" customFormat="1" x14ac:dyDescent="0.3">
      <c r="B88" s="118"/>
    </row>
    <row r="89" spans="2:2" s="119" customFormat="1" x14ac:dyDescent="0.3">
      <c r="B89" s="118"/>
    </row>
    <row r="90" spans="2:2" s="119" customFormat="1" x14ac:dyDescent="0.3">
      <c r="B90" s="118"/>
    </row>
    <row r="91" spans="2:2" s="119" customFormat="1" x14ac:dyDescent="0.3">
      <c r="B91" s="118"/>
    </row>
    <row r="92" spans="2:2" s="119" customFormat="1" x14ac:dyDescent="0.3">
      <c r="B92" s="118"/>
    </row>
    <row r="93" spans="2:2" s="119" customFormat="1" x14ac:dyDescent="0.3">
      <c r="B93" s="118"/>
    </row>
    <row r="94" spans="2:2" s="119" customFormat="1" x14ac:dyDescent="0.3">
      <c r="B94" s="118"/>
    </row>
    <row r="95" spans="2:2" s="119" customFormat="1" x14ac:dyDescent="0.3">
      <c r="B95" s="118"/>
    </row>
    <row r="96" spans="2:2" s="119" customFormat="1" x14ac:dyDescent="0.3">
      <c r="B96" s="118"/>
    </row>
    <row r="97" spans="2:2" s="119" customFormat="1" x14ac:dyDescent="0.3">
      <c r="B97" s="118"/>
    </row>
    <row r="98" spans="2:2" s="119" customFormat="1" x14ac:dyDescent="0.3">
      <c r="B98" s="118"/>
    </row>
    <row r="99" spans="2:2" s="119" customFormat="1" x14ac:dyDescent="0.3">
      <c r="B99" s="118"/>
    </row>
    <row r="100" spans="2:2" s="119" customFormat="1" x14ac:dyDescent="0.3">
      <c r="B100" s="118"/>
    </row>
    <row r="101" spans="2:2" s="119" customFormat="1" x14ac:dyDescent="0.3">
      <c r="B101" s="118"/>
    </row>
    <row r="102" spans="2:2" s="119" customFormat="1" x14ac:dyDescent="0.3">
      <c r="B102" s="118"/>
    </row>
    <row r="103" spans="2:2" s="119" customFormat="1" x14ac:dyDescent="0.3">
      <c r="B103" s="118"/>
    </row>
    <row r="104" spans="2:2" s="119" customFormat="1" x14ac:dyDescent="0.3">
      <c r="B104" s="118"/>
    </row>
    <row r="105" spans="2:2" s="119" customFormat="1" x14ac:dyDescent="0.3">
      <c r="B105" s="118"/>
    </row>
    <row r="106" spans="2:2" s="119" customFormat="1" x14ac:dyDescent="0.3">
      <c r="B106" s="118"/>
    </row>
  </sheetData>
  <mergeCells count="14">
    <mergeCell ref="A30:J30"/>
    <mergeCell ref="A20:J20"/>
    <mergeCell ref="A21:J21"/>
    <mergeCell ref="A2:D2"/>
    <mergeCell ref="F2:J2"/>
    <mergeCell ref="A3:D3"/>
    <mergeCell ref="F4:H4"/>
    <mergeCell ref="A18:J18"/>
    <mergeCell ref="A19:J19"/>
    <mergeCell ref="A24:J24"/>
    <mergeCell ref="A26:J26"/>
    <mergeCell ref="A27:J27"/>
    <mergeCell ref="A28:J28"/>
    <mergeCell ref="A29:J29"/>
  </mergeCells>
  <pageMargins left="0.7" right="0.7" top="0.75" bottom="0.75" header="0.3" footer="0.3"/>
  <pageSetup scale="8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B14D3CD7564A41A4E1AD857F3E67B0" ma:contentTypeVersion="1" ma:contentTypeDescription="Create a new document." ma:contentTypeScope="" ma:versionID="38a0518be38d130dfb998cc6eba9e8f4">
  <xsd:schema xmlns:xsd="http://www.w3.org/2001/XMLSchema" xmlns:xs="http://www.w3.org/2001/XMLSchema" xmlns:p="http://schemas.microsoft.com/office/2006/metadata/properties" xmlns:ns1="http://schemas.microsoft.com/sharepoint/v3" targetNamespace="http://schemas.microsoft.com/office/2006/metadata/properties" ma:root="true" ma:fieldsID="4dcce58c87e9fcebab8021569449a8d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8BFF5D-8430-425F-A33F-1CE98D70398C}">
  <ds:schemaRefs>
    <ds:schemaRef ds:uri="http://schemas.microsoft.com/sharepoint/v3"/>
    <ds:schemaRef ds:uri="http://purl.org/dc/elements/1.1/"/>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http://purl.org/dc/dcmitype/"/>
    <ds:schemaRef ds:uri="http://schemas.microsoft.com/office/2006/documentManagement/types"/>
    <ds:schemaRef ds:uri="http://purl.org/dc/terms/"/>
  </ds:schemaRefs>
</ds:datastoreItem>
</file>

<file path=customXml/itemProps2.xml><?xml version="1.0" encoding="utf-8"?>
<ds:datastoreItem xmlns:ds="http://schemas.openxmlformats.org/officeDocument/2006/customXml" ds:itemID="{F0F79DA9-04D2-457D-A77B-EC311BF11308}">
  <ds:schemaRefs>
    <ds:schemaRef ds:uri="http://schemas.microsoft.com/sharepoint/v3/contenttype/forms"/>
  </ds:schemaRefs>
</ds:datastoreItem>
</file>

<file path=customXml/itemProps3.xml><?xml version="1.0" encoding="utf-8"?>
<ds:datastoreItem xmlns:ds="http://schemas.openxmlformats.org/officeDocument/2006/customXml" ds:itemID="{992ABBC0-E814-4C61-A4CB-0FB067BAFC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Intro</vt:lpstr>
      <vt:lpstr>Summary Table</vt:lpstr>
      <vt:lpstr>Revenue Description</vt:lpstr>
      <vt:lpstr>Expense Narrative</vt:lpstr>
      <vt:lpstr>SRA-TPC Table</vt:lpstr>
      <vt:lpstr>'SRA-TPC Table'!_Toc285528144</vt:lpstr>
      <vt:lpstr>'Expense Narrative'!Print_Area</vt:lpstr>
      <vt:lpstr>'Revenue Description'!Print_Area</vt:lpstr>
      <vt:lpstr>'SRA-TPC Table'!Print_Area</vt:lpstr>
      <vt:lpstr>'Summary Table'!Print_Area</vt:lpstr>
    </vt:vector>
  </TitlesOfParts>
  <Company>NIST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William Kinser</dc:creator>
  <cp:lastModifiedBy>Massey, Sunni A.</cp:lastModifiedBy>
  <cp:lastPrinted>2016-02-15T18:48:04Z</cp:lastPrinted>
  <dcterms:created xsi:type="dcterms:W3CDTF">2013-03-05T15:26:08Z</dcterms:created>
  <dcterms:modified xsi:type="dcterms:W3CDTF">2016-04-18T00:43:12Z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viewCycleID">
    <vt:i4>-1255496776</vt:i4>
  </property>
  <property fmtid="{D5CDD505-2E9C-101B-9397-08002B2CF9AE}" pid="3" name="_NewReviewCycle">
    <vt:lpwstr/>
  </property>
  <property fmtid="{D5CDD505-2E9C-101B-9397-08002B2CF9AE}" pid="4" name="ContentTypeId">
    <vt:lpwstr>0x01010053B14D3CD7564A41A4E1AD857F3E67B0</vt:lpwstr>
  </property>
</Properties>
</file>