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1670" yWindow="2580" windowWidth="27450" windowHeight="6360"/>
  </bookViews>
  <sheets>
    <sheet name="Performance_Parameters" sheetId="1" r:id="rId1"/>
    <sheet name="Detection Threshold" sheetId="4" r:id="rId2"/>
    <sheet name="Saturation" sheetId="5" r:id="rId3"/>
    <sheet name="Intensity_Calibration" sheetId="6" r:id="rId4"/>
    <sheet name="Mean_Int_at_Sat" sheetId="7" r:id="rId5"/>
  </sheets>
  <definedNames>
    <definedName name="Date">OFFSET(Performance_Parameters!$B$1,0,0,1,COUNTA(Performance_Parameters!$1:$1)-1)</definedName>
    <definedName name="DetectionThreshold">OFFSET(Performance_Parameters!$B$3,0,0,1,COUNTA(Performance_Parameters!$3:$3)-1)</definedName>
    <definedName name="IntCalib">OFFSET(Performance_Parameters!$B$6,0,0,1,COUNTA(Performance_Parameters!$6:$6)-1)</definedName>
    <definedName name="LinRange">OFFSET(Performance_Parameters!$B$5,0,0,1,COUNTA(Performance_Parameters!$5:$5)-1)</definedName>
    <definedName name="MeanIntSat">OFFSET(Performance_Parameters!$B$7,0,0,1,COUNTA(Performance_Parameters!$7:$7)-1)</definedName>
    <definedName name="Name">OFFSET(Performance_Parameters!$B$2,0,0,1,COUNTA(Performance_Parameters!$2:$2)-1)</definedName>
    <definedName name="Sat">OFFSET(Performance_Parameters!$B$4,0,0,1,COUNTA(Performance_Parameters!$4:$4)-1)</definedName>
  </definedNames>
  <calcPr calcId="145621"/>
</workbook>
</file>

<file path=xl/calcChain.xml><?xml version="1.0" encoding="utf-8"?>
<calcChain xmlns="http://schemas.openxmlformats.org/spreadsheetml/2006/main">
  <c r="G21" i="1" l="1"/>
  <c r="F21" i="1" l="1"/>
  <c r="E21" i="1"/>
  <c r="D21" i="1"/>
  <c r="C21" i="1"/>
  <c r="B21" i="1"/>
  <c r="G20" i="1"/>
  <c r="F20" i="1"/>
  <c r="E20" i="1"/>
  <c r="D20" i="1"/>
  <c r="C20" i="1"/>
  <c r="B20" i="1"/>
  <c r="G19" i="1"/>
  <c r="F19" i="1"/>
  <c r="E19" i="1"/>
  <c r="D19" i="1"/>
  <c r="C19" i="1"/>
  <c r="B19" i="1"/>
  <c r="G18" i="1"/>
  <c r="F18" i="1"/>
  <c r="E18" i="1"/>
  <c r="D18" i="1"/>
  <c r="C18" i="1"/>
  <c r="B18" i="1"/>
  <c r="E17" i="1" l="1"/>
  <c r="G17" i="1"/>
  <c r="F17" i="1"/>
  <c r="D17" i="1"/>
  <c r="C17" i="1"/>
  <c r="B17" i="1" l="1"/>
</calcChain>
</file>

<file path=xl/sharedStrings.xml><?xml version="1.0" encoding="utf-8"?>
<sst xmlns="http://schemas.openxmlformats.org/spreadsheetml/2006/main" count="32" uniqueCount="19">
  <si>
    <t>Date</t>
  </si>
  <si>
    <t>Mean Intensity at Saturation (ADU)</t>
  </si>
  <si>
    <t>Intensity Calibration (ADU/10um^2*ms)</t>
  </si>
  <si>
    <t>Linear Dynamic Range (log([Sat./Detect.Threshl])</t>
  </si>
  <si>
    <t>Saturation (ms)</t>
  </si>
  <si>
    <t>Detection Threshold (ms)</t>
  </si>
  <si>
    <t>Mean</t>
  </si>
  <si>
    <t>Mean + 3*StdDev</t>
  </si>
  <si>
    <t>Mean - 3*StdDev</t>
  </si>
  <si>
    <t>User Name</t>
  </si>
  <si>
    <t>Slope Intensity vs. Exposure (counts/ms)</t>
  </si>
  <si>
    <t>Intercept Intensity vs. Exposure(counts)</t>
  </si>
  <si>
    <t>Slope of Background (counts/ms)</t>
  </si>
  <si>
    <t>Slope of Variance vs. Intensity (ratio)</t>
  </si>
  <si>
    <t>Intercept of Variance vs. Exposure (counts/pixel)</t>
  </si>
  <si>
    <t>Example data</t>
  </si>
  <si>
    <t xml:space="preserve">Spatial Calibration (um^2/pixel) </t>
  </si>
  <si>
    <t>Summary Statistics for Chart Formation</t>
  </si>
  <si>
    <t>DO NOT EDIT  BELOW THIS  RED LINE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</si>
</sst>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16" fontId="0" fillId="0" borderId="0" xfId="0" applyNumberFormat="1"/>
    <xf numFmtId="0" fontId="0" fillId="0" borderId="0" xfId="0" applyAlignment="1">
      <alignment wrapText="1"/>
    </xf>
    <xf numFmtId="0" fontId="0" fillId="2" borderId="0" xfId="0" applyFill="1"/>
    <xf numFmtId="0" fontId="0" fillId="3" borderId="0" xfId="0" applyFill="1"/>
    <xf numFmtId="0" fontId="1" fillId="2" borderId="0" xfId="0" applyFont="1" applyFill="1"/>
    <xf numFmtId="0" fontId="0" fillId="3" borderId="0" xfId="0" applyFill="1" applyProtection="1">
      <protection locked="0"/>
    </xf>
    <xf numFmtId="0" fontId="1" fillId="2" borderId="0" xfId="0" applyFont="1" applyFill="1" applyProtection="1">
      <protection locked="0"/>
    </xf>
    <xf numFmtId="0" fontId="0" fillId="2" borderId="0" xfId="0" applyFill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chartsheet" Target="chartsheets/sheet2.xml"/><Relationship Id="rId7" Type="http://schemas.openxmlformats.org/officeDocument/2006/relationships/styles" Target="styles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chartsheet" Target="chartsheets/sheet4.xml"/><Relationship Id="rId4" Type="http://schemas.openxmlformats.org/officeDocument/2006/relationships/chartsheet" Target="chartsheets/sheet3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Detection Threshold (ms)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Performance_Parameters!$A$3</c:f>
              <c:strCache>
                <c:ptCount val="1"/>
                <c:pt idx="0">
                  <c:v>Detection Threshold (ms)</c:v>
                </c:pt>
              </c:strCache>
            </c:strRef>
          </c:tx>
          <c:spPr>
            <a:ln>
              <a:noFill/>
            </a:ln>
          </c:spPr>
          <c:dLbls>
            <c:delete val="1"/>
          </c:dLbls>
          <c:cat>
            <c:numRef>
              <c:f>[0]!Date</c:f>
              <c:numCache>
                <c:formatCode>d\-mmm</c:formatCode>
                <c:ptCount val="6"/>
                <c:pt idx="0">
                  <c:v>41640</c:v>
                </c:pt>
                <c:pt idx="1">
                  <c:v>41641</c:v>
                </c:pt>
                <c:pt idx="2">
                  <c:v>41642</c:v>
                </c:pt>
                <c:pt idx="3">
                  <c:v>41643</c:v>
                </c:pt>
                <c:pt idx="4">
                  <c:v>41644</c:v>
                </c:pt>
                <c:pt idx="5">
                  <c:v>41645</c:v>
                </c:pt>
              </c:numCache>
            </c:numRef>
          </c:cat>
          <c:val>
            <c:numRef>
              <c:f>[0]!DetectionThreshold</c:f>
              <c:numCache>
                <c:formatCode>General</c:formatCode>
                <c:ptCount val="6"/>
                <c:pt idx="0">
                  <c:v>0.447354845</c:v>
                </c:pt>
                <c:pt idx="1">
                  <c:v>0.43527117599999998</c:v>
                </c:pt>
                <c:pt idx="2">
                  <c:v>0.43924758800000002</c:v>
                </c:pt>
                <c:pt idx="3">
                  <c:v>0.43857332900000001</c:v>
                </c:pt>
                <c:pt idx="4">
                  <c:v>0.42517979099999997</c:v>
                </c:pt>
                <c:pt idx="5">
                  <c:v>0.43454688400000002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60431744"/>
        <c:axId val="60433920"/>
      </c:lineChart>
      <c:scatterChart>
        <c:scatterStyle val="lineMarker"/>
        <c:varyColors val="0"/>
        <c:ser>
          <c:idx val="1"/>
          <c:order val="1"/>
          <c:tx>
            <c:v>Mean</c:v>
          </c:tx>
          <c:marker>
            <c:symbol val="none"/>
          </c:marker>
          <c:xVal>
            <c:numLit>
              <c:formatCode>General</c:formatCode>
              <c:ptCount val="2"/>
              <c:pt idx="0">
                <c:v>0</c:v>
              </c:pt>
              <c:pt idx="1">
                <c:v>1</c:v>
              </c:pt>
            </c:numLit>
          </c:xVal>
          <c:yVal>
            <c:numRef>
              <c:f>Performance_Parameters!$B$17:$C$17</c:f>
              <c:numCache>
                <c:formatCode>General</c:formatCode>
                <c:ptCount val="2"/>
                <c:pt idx="0">
                  <c:v>0.43669560216666664</c:v>
                </c:pt>
                <c:pt idx="1">
                  <c:v>0.43669560216666664</c:v>
                </c:pt>
              </c:numCache>
            </c:numRef>
          </c:yVal>
          <c:smooth val="0"/>
        </c:ser>
        <c:ser>
          <c:idx val="2"/>
          <c:order val="2"/>
          <c:tx>
            <c:v>Mean + 3 * Std Dev</c:v>
          </c:tx>
          <c:spPr>
            <a:ln>
              <a:solidFill>
                <a:srgbClr val="C00000"/>
              </a:solidFill>
              <a:prstDash val="dash"/>
            </a:ln>
          </c:spPr>
          <c:marker>
            <c:symbol val="none"/>
          </c:marker>
          <c:xVal>
            <c:numLit>
              <c:formatCode>General</c:formatCode>
              <c:ptCount val="2"/>
              <c:pt idx="0">
                <c:v>0</c:v>
              </c:pt>
              <c:pt idx="1">
                <c:v>1</c:v>
              </c:pt>
            </c:numLit>
          </c:xVal>
          <c:yVal>
            <c:numRef>
              <c:f>Performance_Parameters!$D$17:$E$17</c:f>
              <c:numCache>
                <c:formatCode>General</c:formatCode>
                <c:ptCount val="2"/>
                <c:pt idx="0">
                  <c:v>0.45844996037931202</c:v>
                </c:pt>
                <c:pt idx="1">
                  <c:v>0.45844996037931202</c:v>
                </c:pt>
              </c:numCache>
            </c:numRef>
          </c:yVal>
          <c:smooth val="0"/>
        </c:ser>
        <c:ser>
          <c:idx val="3"/>
          <c:order val="3"/>
          <c:tx>
            <c:v>Mean - 3 * Std Dev</c:v>
          </c:tx>
          <c:spPr>
            <a:ln>
              <a:solidFill>
                <a:srgbClr val="C00000"/>
              </a:solidFill>
              <a:prstDash val="dash"/>
            </a:ln>
          </c:spPr>
          <c:marker>
            <c:symbol val="none"/>
          </c:marker>
          <c:xVal>
            <c:numLit>
              <c:formatCode>General</c:formatCode>
              <c:ptCount val="2"/>
              <c:pt idx="0">
                <c:v>0</c:v>
              </c:pt>
              <c:pt idx="1">
                <c:v>1</c:v>
              </c:pt>
            </c:numLit>
          </c:xVal>
          <c:yVal>
            <c:numRef>
              <c:f>Performance_Parameters!$F$17:$G$17</c:f>
              <c:numCache>
                <c:formatCode>General</c:formatCode>
                <c:ptCount val="2"/>
                <c:pt idx="0">
                  <c:v>0.41494124395402127</c:v>
                </c:pt>
                <c:pt idx="1">
                  <c:v>0.41494124395402127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441728"/>
        <c:axId val="60435840"/>
      </c:scatterChart>
      <c:dateAx>
        <c:axId val="604317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Date</a:t>
                </a:r>
              </a:p>
            </c:rich>
          </c:tx>
          <c:layout/>
          <c:overlay val="0"/>
        </c:title>
        <c:numFmt formatCode="d\-mmm" sourceLinked="1"/>
        <c:majorTickMark val="out"/>
        <c:minorTickMark val="none"/>
        <c:tickLblPos val="nextTo"/>
        <c:crossAx val="60433920"/>
        <c:crosses val="autoZero"/>
        <c:auto val="1"/>
        <c:lblOffset val="100"/>
        <c:baseTimeUnit val="days"/>
      </c:dateAx>
      <c:valAx>
        <c:axId val="60433920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Detection Threshold (ms)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60431744"/>
        <c:crosses val="autoZero"/>
        <c:crossBetween val="between"/>
      </c:valAx>
      <c:valAx>
        <c:axId val="60435840"/>
        <c:scaling>
          <c:orientation val="minMax"/>
        </c:scaling>
        <c:delete val="1"/>
        <c:axPos val="r"/>
        <c:numFmt formatCode="General" sourceLinked="1"/>
        <c:majorTickMark val="out"/>
        <c:minorTickMark val="none"/>
        <c:tickLblPos val="nextTo"/>
        <c:crossAx val="60441728"/>
        <c:crosses val="max"/>
        <c:crossBetween val="midCat"/>
      </c:valAx>
      <c:valAx>
        <c:axId val="60441728"/>
        <c:scaling>
          <c:orientation val="minMax"/>
          <c:max val="1"/>
          <c:min val="0"/>
        </c:scaling>
        <c:delete val="0"/>
        <c:axPos val="t"/>
        <c:numFmt formatCode="General" sourceLinked="1"/>
        <c:majorTickMark val="none"/>
        <c:minorTickMark val="none"/>
        <c:tickLblPos val="none"/>
        <c:crossAx val="60435840"/>
        <c:crosses val="max"/>
        <c:crossBetween val="midCat"/>
      </c:valAx>
    </c:plotArea>
    <c:plotVisOnly val="1"/>
    <c:dispBlanksAs val="gap"/>
    <c:showDLblsOverMax val="0"/>
  </c:char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Saturation (ms)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Performance_Parameters!$A$4</c:f>
              <c:strCache>
                <c:ptCount val="1"/>
                <c:pt idx="0">
                  <c:v>Saturation (ms)</c:v>
                </c:pt>
              </c:strCache>
            </c:strRef>
          </c:tx>
          <c:spPr>
            <a:ln>
              <a:noFill/>
            </a:ln>
          </c:spPr>
          <c:dLbls>
            <c:delete val="1"/>
          </c:dLbls>
          <c:cat>
            <c:numRef>
              <c:f>[0]!Date</c:f>
              <c:numCache>
                <c:formatCode>d\-mmm</c:formatCode>
                <c:ptCount val="6"/>
                <c:pt idx="0">
                  <c:v>41640</c:v>
                </c:pt>
                <c:pt idx="1">
                  <c:v>41641</c:v>
                </c:pt>
                <c:pt idx="2">
                  <c:v>41642</c:v>
                </c:pt>
                <c:pt idx="3">
                  <c:v>41643</c:v>
                </c:pt>
                <c:pt idx="4">
                  <c:v>41644</c:v>
                </c:pt>
                <c:pt idx="5">
                  <c:v>41645</c:v>
                </c:pt>
              </c:numCache>
            </c:numRef>
          </c:cat>
          <c:val>
            <c:numRef>
              <c:f>[0]!Sat</c:f>
              <c:numCache>
                <c:formatCode>General</c:formatCode>
                <c:ptCount val="6"/>
                <c:pt idx="0">
                  <c:v>9954.6721791960008</c:v>
                </c:pt>
                <c:pt idx="1">
                  <c:v>9316.6597760050008</c:v>
                </c:pt>
                <c:pt idx="2">
                  <c:v>9601.9875968100005</c:v>
                </c:pt>
                <c:pt idx="3">
                  <c:v>9493.0020671980001</c:v>
                </c:pt>
                <c:pt idx="4">
                  <c:v>9031.3319552009998</c:v>
                </c:pt>
                <c:pt idx="5">
                  <c:v>9493.0020671980001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61613184"/>
        <c:axId val="61615104"/>
      </c:lineChart>
      <c:scatterChart>
        <c:scatterStyle val="lineMarker"/>
        <c:varyColors val="0"/>
        <c:ser>
          <c:idx val="1"/>
          <c:order val="1"/>
          <c:tx>
            <c:v>Mean</c:v>
          </c:tx>
          <c:marker>
            <c:symbol val="none"/>
          </c:marker>
          <c:xVal>
            <c:numLit>
              <c:formatCode>General</c:formatCode>
              <c:ptCount val="2"/>
              <c:pt idx="0">
                <c:v>0</c:v>
              </c:pt>
              <c:pt idx="1">
                <c:v>1</c:v>
              </c:pt>
            </c:numLit>
          </c:xVal>
          <c:yVal>
            <c:numRef>
              <c:f>Performance_Parameters!$B$18:$C$18</c:f>
              <c:numCache>
                <c:formatCode>General</c:formatCode>
                <c:ptCount val="2"/>
                <c:pt idx="0">
                  <c:v>9481.7759402680003</c:v>
                </c:pt>
                <c:pt idx="1">
                  <c:v>9481.7759402680003</c:v>
                </c:pt>
              </c:numCache>
            </c:numRef>
          </c:yVal>
          <c:smooth val="0"/>
        </c:ser>
        <c:ser>
          <c:idx val="2"/>
          <c:order val="2"/>
          <c:tx>
            <c:v>Mean + 3 * Std Dev</c:v>
          </c:tx>
          <c:spPr>
            <a:ln>
              <a:solidFill>
                <a:srgbClr val="C00000"/>
              </a:solidFill>
              <a:prstDash val="dash"/>
            </a:ln>
          </c:spPr>
          <c:marker>
            <c:symbol val="none"/>
          </c:marker>
          <c:xVal>
            <c:numLit>
              <c:formatCode>General</c:formatCode>
              <c:ptCount val="2"/>
              <c:pt idx="0">
                <c:v>0</c:v>
              </c:pt>
              <c:pt idx="1">
                <c:v>1</c:v>
              </c:pt>
            </c:numLit>
          </c:xVal>
          <c:yVal>
            <c:numRef>
              <c:f>Performance_Parameters!$D$18:$E$18</c:f>
              <c:numCache>
                <c:formatCode>General</c:formatCode>
                <c:ptCount val="2"/>
                <c:pt idx="0">
                  <c:v>10400.086552813489</c:v>
                </c:pt>
                <c:pt idx="1">
                  <c:v>10400.086552813489</c:v>
                </c:pt>
              </c:numCache>
            </c:numRef>
          </c:yVal>
          <c:smooth val="0"/>
        </c:ser>
        <c:ser>
          <c:idx val="3"/>
          <c:order val="3"/>
          <c:tx>
            <c:v>Mean - 3 * Std Dev</c:v>
          </c:tx>
          <c:spPr>
            <a:ln>
              <a:solidFill>
                <a:srgbClr val="C00000"/>
              </a:solidFill>
              <a:prstDash val="dash"/>
            </a:ln>
          </c:spPr>
          <c:marker>
            <c:symbol val="none"/>
          </c:marker>
          <c:xVal>
            <c:numLit>
              <c:formatCode>General</c:formatCode>
              <c:ptCount val="2"/>
              <c:pt idx="0">
                <c:v>0</c:v>
              </c:pt>
              <c:pt idx="1">
                <c:v>1</c:v>
              </c:pt>
            </c:numLit>
          </c:xVal>
          <c:yVal>
            <c:numRef>
              <c:f>Performance_Parameters!$F$18:$G$18</c:f>
              <c:numCache>
                <c:formatCode>General</c:formatCode>
                <c:ptCount val="2"/>
                <c:pt idx="0">
                  <c:v>8563.4653277225116</c:v>
                </c:pt>
                <c:pt idx="1">
                  <c:v>8563.4653277225116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1631104"/>
        <c:axId val="61629568"/>
      </c:scatterChart>
      <c:dateAx>
        <c:axId val="616131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Date</a:t>
                </a:r>
              </a:p>
            </c:rich>
          </c:tx>
          <c:layout/>
          <c:overlay val="0"/>
        </c:title>
        <c:numFmt formatCode="d\-mmm" sourceLinked="1"/>
        <c:majorTickMark val="out"/>
        <c:minorTickMark val="none"/>
        <c:tickLblPos val="nextTo"/>
        <c:crossAx val="61615104"/>
        <c:crosses val="autoZero"/>
        <c:auto val="1"/>
        <c:lblOffset val="100"/>
        <c:baseTimeUnit val="days"/>
      </c:dateAx>
      <c:valAx>
        <c:axId val="61615104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Saturation (ms)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61613184"/>
        <c:crosses val="autoZero"/>
        <c:crossBetween val="between"/>
      </c:valAx>
      <c:valAx>
        <c:axId val="61629568"/>
        <c:scaling>
          <c:orientation val="minMax"/>
        </c:scaling>
        <c:delete val="1"/>
        <c:axPos val="r"/>
        <c:numFmt formatCode="General" sourceLinked="1"/>
        <c:majorTickMark val="out"/>
        <c:minorTickMark val="none"/>
        <c:tickLblPos val="nextTo"/>
        <c:crossAx val="61631104"/>
        <c:crosses val="max"/>
        <c:crossBetween val="midCat"/>
      </c:valAx>
      <c:valAx>
        <c:axId val="61631104"/>
        <c:scaling>
          <c:orientation val="minMax"/>
          <c:max val="1"/>
          <c:min val="0"/>
        </c:scaling>
        <c:delete val="0"/>
        <c:axPos val="t"/>
        <c:numFmt formatCode="General" sourceLinked="1"/>
        <c:majorTickMark val="none"/>
        <c:minorTickMark val="none"/>
        <c:tickLblPos val="none"/>
        <c:crossAx val="61629568"/>
        <c:crosses val="max"/>
        <c:crossBetween val="midCat"/>
      </c:valAx>
    </c:plotArea>
    <c:plotVisOnly val="1"/>
    <c:dispBlanksAs val="gap"/>
    <c:showDLblsOverMax val="0"/>
  </c:char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n-US" sz="1600"/>
              <a:t>Intensity Calibration (ADU/10um^2*ms)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Performance_Parameters!$A$3</c:f>
              <c:strCache>
                <c:ptCount val="1"/>
                <c:pt idx="0">
                  <c:v>Detection Threshold (ms)</c:v>
                </c:pt>
              </c:strCache>
            </c:strRef>
          </c:tx>
          <c:spPr>
            <a:ln>
              <a:noFill/>
            </a:ln>
          </c:spPr>
          <c:dLbls>
            <c:delete val="1"/>
          </c:dLbls>
          <c:cat>
            <c:numRef>
              <c:f>[0]!Date</c:f>
              <c:numCache>
                <c:formatCode>d\-mmm</c:formatCode>
                <c:ptCount val="6"/>
                <c:pt idx="0">
                  <c:v>41640</c:v>
                </c:pt>
                <c:pt idx="1">
                  <c:v>41641</c:v>
                </c:pt>
                <c:pt idx="2">
                  <c:v>41642</c:v>
                </c:pt>
                <c:pt idx="3">
                  <c:v>41643</c:v>
                </c:pt>
                <c:pt idx="4">
                  <c:v>41644</c:v>
                </c:pt>
                <c:pt idx="5">
                  <c:v>41645</c:v>
                </c:pt>
              </c:numCache>
            </c:numRef>
          </c:cat>
          <c:val>
            <c:numRef>
              <c:f>[0]!IntCalib</c:f>
              <c:numCache>
                <c:formatCode>General</c:formatCode>
                <c:ptCount val="6"/>
                <c:pt idx="0">
                  <c:v>6.5146122010000003</c:v>
                </c:pt>
                <c:pt idx="1">
                  <c:v>7.2450796840000002</c:v>
                </c:pt>
                <c:pt idx="2">
                  <c:v>7.012057027</c:v>
                </c:pt>
                <c:pt idx="3">
                  <c:v>7.0401793399999999</c:v>
                </c:pt>
                <c:pt idx="4">
                  <c:v>7.4419173570000003</c:v>
                </c:pt>
                <c:pt idx="5">
                  <c:v>6.7283830130000002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62814848"/>
        <c:axId val="62821120"/>
      </c:lineChart>
      <c:scatterChart>
        <c:scatterStyle val="lineMarker"/>
        <c:varyColors val="0"/>
        <c:ser>
          <c:idx val="1"/>
          <c:order val="1"/>
          <c:tx>
            <c:v>Mean</c:v>
          </c:tx>
          <c:marker>
            <c:symbol val="none"/>
          </c:marker>
          <c:xVal>
            <c:numLit>
              <c:formatCode>General</c:formatCode>
              <c:ptCount val="2"/>
              <c:pt idx="0">
                <c:v>0</c:v>
              </c:pt>
              <c:pt idx="1">
                <c:v>1</c:v>
              </c:pt>
            </c:numLit>
          </c:xVal>
          <c:yVal>
            <c:numRef>
              <c:f>Performance_Parameters!$B$20:$C$20</c:f>
              <c:numCache>
                <c:formatCode>General</c:formatCode>
                <c:ptCount val="2"/>
                <c:pt idx="0">
                  <c:v>6.9970381036666671</c:v>
                </c:pt>
                <c:pt idx="1">
                  <c:v>6.9970381036666671</c:v>
                </c:pt>
              </c:numCache>
            </c:numRef>
          </c:yVal>
          <c:smooth val="0"/>
        </c:ser>
        <c:ser>
          <c:idx val="2"/>
          <c:order val="2"/>
          <c:tx>
            <c:v>Mean + 3 * Std Dev</c:v>
          </c:tx>
          <c:spPr>
            <a:ln>
              <a:solidFill>
                <a:srgbClr val="C00000"/>
              </a:solidFill>
              <a:prstDash val="dash"/>
            </a:ln>
          </c:spPr>
          <c:marker>
            <c:symbol val="none"/>
          </c:marker>
          <c:xVal>
            <c:numLit>
              <c:formatCode>General</c:formatCode>
              <c:ptCount val="2"/>
              <c:pt idx="0">
                <c:v>0</c:v>
              </c:pt>
              <c:pt idx="1">
                <c:v>1</c:v>
              </c:pt>
            </c:numLit>
          </c:xVal>
          <c:yVal>
            <c:numRef>
              <c:f>Performance_Parameters!$D$20:$E$20</c:f>
              <c:numCache>
                <c:formatCode>General</c:formatCode>
                <c:ptCount val="2"/>
                <c:pt idx="0">
                  <c:v>8.0067858913150527</c:v>
                </c:pt>
                <c:pt idx="1">
                  <c:v>8.0067858913150527</c:v>
                </c:pt>
              </c:numCache>
            </c:numRef>
          </c:yVal>
          <c:smooth val="0"/>
        </c:ser>
        <c:ser>
          <c:idx val="3"/>
          <c:order val="3"/>
          <c:tx>
            <c:v>Mean - 3 * Std Dev</c:v>
          </c:tx>
          <c:spPr>
            <a:ln>
              <a:solidFill>
                <a:srgbClr val="C00000"/>
              </a:solidFill>
              <a:prstDash val="dash"/>
            </a:ln>
          </c:spPr>
          <c:marker>
            <c:symbol val="none"/>
          </c:marker>
          <c:xVal>
            <c:numLit>
              <c:formatCode>General</c:formatCode>
              <c:ptCount val="2"/>
              <c:pt idx="0">
                <c:v>0</c:v>
              </c:pt>
              <c:pt idx="1">
                <c:v>1</c:v>
              </c:pt>
            </c:numLit>
          </c:xVal>
          <c:yVal>
            <c:numRef>
              <c:f>Performance_Parameters!$F$20:$G$20</c:f>
              <c:numCache>
                <c:formatCode>General</c:formatCode>
                <c:ptCount val="2"/>
                <c:pt idx="0">
                  <c:v>5.9872903160182807</c:v>
                </c:pt>
                <c:pt idx="1">
                  <c:v>5.9872903160182807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2833024"/>
        <c:axId val="62823040"/>
      </c:scatterChart>
      <c:dateAx>
        <c:axId val="628148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Date</a:t>
                </a:r>
              </a:p>
            </c:rich>
          </c:tx>
          <c:layout/>
          <c:overlay val="0"/>
        </c:title>
        <c:numFmt formatCode="d\-mmm" sourceLinked="1"/>
        <c:majorTickMark val="out"/>
        <c:minorTickMark val="none"/>
        <c:tickLblPos val="nextTo"/>
        <c:crossAx val="62821120"/>
        <c:crosses val="autoZero"/>
        <c:auto val="1"/>
        <c:lblOffset val="100"/>
        <c:baseTimeUnit val="days"/>
      </c:dateAx>
      <c:valAx>
        <c:axId val="62821120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1000"/>
                </a:pPr>
                <a:r>
                  <a:rPr lang="en-US" sz="1000"/>
                  <a:t>Intensity Calibration (ADU/10um^2*ms)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62814848"/>
        <c:crosses val="autoZero"/>
        <c:crossBetween val="between"/>
      </c:valAx>
      <c:valAx>
        <c:axId val="62823040"/>
        <c:scaling>
          <c:orientation val="minMax"/>
        </c:scaling>
        <c:delete val="1"/>
        <c:axPos val="r"/>
        <c:numFmt formatCode="General" sourceLinked="1"/>
        <c:majorTickMark val="out"/>
        <c:minorTickMark val="none"/>
        <c:tickLblPos val="nextTo"/>
        <c:crossAx val="62833024"/>
        <c:crosses val="max"/>
        <c:crossBetween val="midCat"/>
      </c:valAx>
      <c:valAx>
        <c:axId val="62833024"/>
        <c:scaling>
          <c:orientation val="minMax"/>
          <c:max val="1"/>
          <c:min val="0"/>
        </c:scaling>
        <c:delete val="0"/>
        <c:axPos val="t"/>
        <c:numFmt formatCode="General" sourceLinked="1"/>
        <c:majorTickMark val="none"/>
        <c:minorTickMark val="none"/>
        <c:tickLblPos val="none"/>
        <c:crossAx val="62823040"/>
        <c:crosses val="max"/>
        <c:crossBetween val="midCat"/>
      </c:valAx>
    </c:plotArea>
    <c:plotVisOnly val="1"/>
    <c:dispBlanksAs val="gap"/>
    <c:showDLblsOverMax val="0"/>
  </c:char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Mean Intensity</a:t>
            </a:r>
            <a:r>
              <a:rPr lang="en-US" baseline="0"/>
              <a:t> at Saturation</a:t>
            </a:r>
            <a:r>
              <a:rPr lang="en-US"/>
              <a:t> (ADU)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Performance_Parameters!$A$7</c:f>
              <c:strCache>
                <c:ptCount val="1"/>
                <c:pt idx="0">
                  <c:v>Mean Intensity at Saturation (ADU)</c:v>
                </c:pt>
              </c:strCache>
            </c:strRef>
          </c:tx>
          <c:spPr>
            <a:ln>
              <a:noFill/>
            </a:ln>
          </c:spPr>
          <c:dLbls>
            <c:delete val="1"/>
          </c:dLbls>
          <c:cat>
            <c:numRef>
              <c:f>[0]!Date</c:f>
              <c:numCache>
                <c:formatCode>d\-mmm</c:formatCode>
                <c:ptCount val="6"/>
                <c:pt idx="0">
                  <c:v>41640</c:v>
                </c:pt>
                <c:pt idx="1">
                  <c:v>41641</c:v>
                </c:pt>
                <c:pt idx="2">
                  <c:v>41642</c:v>
                </c:pt>
                <c:pt idx="3">
                  <c:v>41643</c:v>
                </c:pt>
                <c:pt idx="4">
                  <c:v>41644</c:v>
                </c:pt>
                <c:pt idx="5">
                  <c:v>41645</c:v>
                </c:pt>
              </c:numCache>
            </c:numRef>
          </c:cat>
          <c:val>
            <c:numRef>
              <c:f>[0]!MeanIntSat</c:f>
              <c:numCache>
                <c:formatCode>General</c:formatCode>
                <c:ptCount val="6"/>
                <c:pt idx="0">
                  <c:v>2674.1697215539998</c:v>
                </c:pt>
                <c:pt idx="1">
                  <c:v>2627.0804946540002</c:v>
                </c:pt>
                <c:pt idx="2">
                  <c:v>2617.5301979720002</c:v>
                </c:pt>
                <c:pt idx="3">
                  <c:v>2625.0222369580001</c:v>
                </c:pt>
                <c:pt idx="4">
                  <c:v>2563.6229422249999</c:v>
                </c:pt>
                <c:pt idx="5">
                  <c:v>2645.9504230910002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61694336"/>
        <c:axId val="61696256"/>
      </c:lineChart>
      <c:scatterChart>
        <c:scatterStyle val="lineMarker"/>
        <c:varyColors val="0"/>
        <c:ser>
          <c:idx val="1"/>
          <c:order val="1"/>
          <c:tx>
            <c:v>Mean</c:v>
          </c:tx>
          <c:marker>
            <c:symbol val="none"/>
          </c:marker>
          <c:xVal>
            <c:numLit>
              <c:formatCode>General</c:formatCode>
              <c:ptCount val="2"/>
              <c:pt idx="0">
                <c:v>0</c:v>
              </c:pt>
              <c:pt idx="1">
                <c:v>1</c:v>
              </c:pt>
            </c:numLit>
          </c:xVal>
          <c:yVal>
            <c:numRef>
              <c:f>Performance_Parameters!$B$21:$C$21</c:f>
              <c:numCache>
                <c:formatCode>General</c:formatCode>
                <c:ptCount val="2"/>
                <c:pt idx="0">
                  <c:v>2625.5626694090001</c:v>
                </c:pt>
                <c:pt idx="1">
                  <c:v>2625.5626694090001</c:v>
                </c:pt>
              </c:numCache>
            </c:numRef>
          </c:yVal>
          <c:smooth val="0"/>
        </c:ser>
        <c:ser>
          <c:idx val="2"/>
          <c:order val="2"/>
          <c:tx>
            <c:v>Mean + 3 * Std Dev</c:v>
          </c:tx>
          <c:spPr>
            <a:ln>
              <a:solidFill>
                <a:srgbClr val="C00000"/>
              </a:solidFill>
              <a:prstDash val="dash"/>
            </a:ln>
          </c:spPr>
          <c:marker>
            <c:symbol val="none"/>
          </c:marker>
          <c:xVal>
            <c:numLit>
              <c:formatCode>General</c:formatCode>
              <c:ptCount val="2"/>
              <c:pt idx="0">
                <c:v>0</c:v>
              </c:pt>
              <c:pt idx="1">
                <c:v>1</c:v>
              </c:pt>
            </c:numLit>
          </c:xVal>
          <c:yVal>
            <c:numRef>
              <c:f>Performance_Parameters!$D$21:$E$21</c:f>
              <c:numCache>
                <c:formatCode>General</c:formatCode>
                <c:ptCount val="2"/>
                <c:pt idx="0">
                  <c:v>2735.2326931359321</c:v>
                </c:pt>
                <c:pt idx="1">
                  <c:v>2735.2326931359321</c:v>
                </c:pt>
              </c:numCache>
            </c:numRef>
          </c:yVal>
          <c:smooth val="0"/>
        </c:ser>
        <c:ser>
          <c:idx val="3"/>
          <c:order val="3"/>
          <c:tx>
            <c:v>Mean - 3 * Std Dev</c:v>
          </c:tx>
          <c:spPr>
            <a:ln>
              <a:solidFill>
                <a:srgbClr val="C00000"/>
              </a:solidFill>
              <a:prstDash val="dash"/>
            </a:ln>
          </c:spPr>
          <c:marker>
            <c:symbol val="none"/>
          </c:marker>
          <c:xVal>
            <c:numLit>
              <c:formatCode>General</c:formatCode>
              <c:ptCount val="2"/>
              <c:pt idx="0">
                <c:v>0</c:v>
              </c:pt>
              <c:pt idx="1">
                <c:v>1</c:v>
              </c:pt>
            </c:numLit>
          </c:xVal>
          <c:yVal>
            <c:numRef>
              <c:f>Performance_Parameters!$F$21:$G$21</c:f>
              <c:numCache>
                <c:formatCode>General</c:formatCode>
                <c:ptCount val="2"/>
                <c:pt idx="0">
                  <c:v>2515.8926456820682</c:v>
                </c:pt>
                <c:pt idx="1">
                  <c:v>2515.8926456820682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1704064"/>
        <c:axId val="61702528"/>
      </c:scatterChart>
      <c:dateAx>
        <c:axId val="616943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Date</a:t>
                </a:r>
              </a:p>
            </c:rich>
          </c:tx>
          <c:layout/>
          <c:overlay val="0"/>
        </c:title>
        <c:numFmt formatCode="d\-mmm" sourceLinked="1"/>
        <c:majorTickMark val="out"/>
        <c:minorTickMark val="none"/>
        <c:tickLblPos val="nextTo"/>
        <c:crossAx val="61696256"/>
        <c:crosses val="autoZero"/>
        <c:auto val="1"/>
        <c:lblOffset val="100"/>
        <c:baseTimeUnit val="days"/>
      </c:dateAx>
      <c:valAx>
        <c:axId val="61696256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Saturation (ms)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61694336"/>
        <c:crosses val="autoZero"/>
        <c:crossBetween val="between"/>
      </c:valAx>
      <c:valAx>
        <c:axId val="61702528"/>
        <c:scaling>
          <c:orientation val="minMax"/>
        </c:scaling>
        <c:delete val="1"/>
        <c:axPos val="r"/>
        <c:numFmt formatCode="General" sourceLinked="1"/>
        <c:majorTickMark val="out"/>
        <c:minorTickMark val="none"/>
        <c:tickLblPos val="nextTo"/>
        <c:crossAx val="61704064"/>
        <c:crosses val="max"/>
        <c:crossBetween val="midCat"/>
      </c:valAx>
      <c:valAx>
        <c:axId val="61704064"/>
        <c:scaling>
          <c:orientation val="minMax"/>
          <c:max val="1"/>
          <c:min val="0"/>
        </c:scaling>
        <c:delete val="0"/>
        <c:axPos val="t"/>
        <c:numFmt formatCode="General" sourceLinked="1"/>
        <c:majorTickMark val="none"/>
        <c:minorTickMark val="none"/>
        <c:tickLblPos val="none"/>
        <c:crossAx val="61702528"/>
        <c:crosses val="max"/>
        <c:crossBetween val="midCat"/>
      </c:valAx>
    </c:plotArea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95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95" workbookViewId="0" zoomToFit="1"/>
  </sheetViews>
  <pageMargins left="0.7" right="0.7" top="0.75" bottom="0.75" header="0.3" footer="0.3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zoomScale="95" workbookViewId="0" zoomToFit="1"/>
  </sheetViews>
  <pageMargins left="0.7" right="0.7" top="0.75" bottom="0.75" header="0.3" footer="0.3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>
  <sheetPr/>
  <sheetViews>
    <sheetView zoomScale="95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2737" cy="628650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62737" cy="628650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62737" cy="628650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8662737" cy="628650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tabSelected="1" workbookViewId="0"/>
  </sheetViews>
  <sheetFormatPr defaultRowHeight="15" x14ac:dyDescent="0.25"/>
  <cols>
    <col min="1" max="1" width="45.85546875" customWidth="1"/>
    <col min="2" max="7" width="15.7109375" customWidth="1"/>
  </cols>
  <sheetData>
    <row r="1" spans="1:8" x14ac:dyDescent="0.25">
      <c r="A1" t="s">
        <v>0</v>
      </c>
      <c r="B1" s="1">
        <v>41640</v>
      </c>
      <c r="C1" s="1">
        <v>41641</v>
      </c>
      <c r="D1" s="1">
        <v>41642</v>
      </c>
      <c r="E1" s="1">
        <v>41643</v>
      </c>
      <c r="F1" s="1">
        <v>41644</v>
      </c>
      <c r="G1" s="1">
        <v>41645</v>
      </c>
      <c r="H1" s="1"/>
    </row>
    <row r="2" spans="1:8" x14ac:dyDescent="0.25">
      <c r="A2" t="s">
        <v>9</v>
      </c>
      <c r="B2" t="s">
        <v>15</v>
      </c>
      <c r="C2" t="s">
        <v>15</v>
      </c>
      <c r="D2" t="s">
        <v>15</v>
      </c>
      <c r="E2" t="s">
        <v>15</v>
      </c>
      <c r="F2" t="s">
        <v>15</v>
      </c>
      <c r="G2" t="s">
        <v>15</v>
      </c>
    </row>
    <row r="3" spans="1:8" x14ac:dyDescent="0.25">
      <c r="A3" t="s">
        <v>5</v>
      </c>
      <c r="B3" s="2">
        <v>0.447354845</v>
      </c>
      <c r="C3" s="2">
        <v>0.43527117599999998</v>
      </c>
      <c r="D3" s="2">
        <v>0.43924758800000002</v>
      </c>
      <c r="E3" s="2">
        <v>0.43857332900000001</v>
      </c>
      <c r="F3" s="2">
        <v>0.42517979099999997</v>
      </c>
      <c r="G3" s="2">
        <v>0.43454688400000002</v>
      </c>
      <c r="H3" s="2"/>
    </row>
    <row r="4" spans="1:8" x14ac:dyDescent="0.25">
      <c r="A4" t="s">
        <v>4</v>
      </c>
      <c r="B4" s="2">
        <v>9954.6721791960008</v>
      </c>
      <c r="C4" s="2">
        <v>9316.6597760050008</v>
      </c>
      <c r="D4" s="2">
        <v>9601.9875968100005</v>
      </c>
      <c r="E4" s="2">
        <v>9493.0020671980001</v>
      </c>
      <c r="F4" s="2">
        <v>9031.3319552009998</v>
      </c>
      <c r="G4" s="2">
        <v>9493.0020671980001</v>
      </c>
      <c r="H4" s="2"/>
    </row>
    <row r="5" spans="1:8" x14ac:dyDescent="0.25">
      <c r="A5" t="s">
        <v>3</v>
      </c>
      <c r="B5">
        <v>4.3473748174381113</v>
      </c>
      <c r="C5">
        <v>4.3305003275088572</v>
      </c>
      <c r="D5">
        <v>4.3396517552692222</v>
      </c>
      <c r="E5">
        <v>4.3353613580910446</v>
      </c>
      <c r="F5">
        <v>4.3271791913618651</v>
      </c>
      <c r="G5">
        <v>4.3393669353649917</v>
      </c>
    </row>
    <row r="6" spans="1:8" x14ac:dyDescent="0.25">
      <c r="A6" t="s">
        <v>2</v>
      </c>
      <c r="B6" s="2">
        <v>6.5146122010000003</v>
      </c>
      <c r="C6" s="2">
        <v>7.2450796840000002</v>
      </c>
      <c r="D6" s="2">
        <v>7.012057027</v>
      </c>
      <c r="E6" s="2">
        <v>7.0401793399999999</v>
      </c>
      <c r="F6" s="2">
        <v>7.4419173570000003</v>
      </c>
      <c r="G6" s="2">
        <v>6.7283830130000002</v>
      </c>
      <c r="H6" s="2"/>
    </row>
    <row r="7" spans="1:8" x14ac:dyDescent="0.25">
      <c r="A7" t="s">
        <v>1</v>
      </c>
      <c r="B7" s="2">
        <v>2674.1697215539998</v>
      </c>
      <c r="C7" s="2">
        <v>2627.0804946540002</v>
      </c>
      <c r="D7" s="2">
        <v>2617.5301979720002</v>
      </c>
      <c r="E7" s="2">
        <v>2625.0222369580001</v>
      </c>
      <c r="F7" s="2">
        <v>2563.6229422249999</v>
      </c>
      <c r="G7" s="2">
        <v>2645.9504230910002</v>
      </c>
      <c r="H7" s="2"/>
    </row>
    <row r="8" spans="1:8" x14ac:dyDescent="0.25">
      <c r="A8" t="s">
        <v>10</v>
      </c>
      <c r="B8" s="2"/>
      <c r="C8" s="2"/>
      <c r="D8" s="2"/>
      <c r="E8" s="2"/>
      <c r="F8" s="2"/>
      <c r="G8" s="2"/>
      <c r="H8" s="2"/>
    </row>
    <row r="9" spans="1:8" x14ac:dyDescent="0.25">
      <c r="A9" t="s">
        <v>11</v>
      </c>
      <c r="B9" s="2"/>
      <c r="C9" s="2"/>
      <c r="D9" s="2"/>
      <c r="E9" s="2"/>
      <c r="F9" s="2"/>
      <c r="G9" s="2"/>
      <c r="H9" s="2"/>
    </row>
    <row r="10" spans="1:8" x14ac:dyDescent="0.25">
      <c r="A10" t="s">
        <v>12</v>
      </c>
      <c r="B10" s="2"/>
      <c r="C10" s="2"/>
      <c r="D10" s="2"/>
      <c r="E10" s="2"/>
      <c r="F10" s="2"/>
      <c r="G10" s="2"/>
      <c r="H10" s="2"/>
    </row>
    <row r="11" spans="1:8" x14ac:dyDescent="0.25">
      <c r="A11" t="s">
        <v>13</v>
      </c>
      <c r="B11" s="2"/>
      <c r="C11" s="2"/>
      <c r="D11" s="2"/>
      <c r="E11" s="2"/>
      <c r="F11" s="2"/>
      <c r="G11" s="2"/>
      <c r="H11" s="2"/>
    </row>
    <row r="12" spans="1:8" x14ac:dyDescent="0.25">
      <c r="A12" t="s">
        <v>14</v>
      </c>
      <c r="B12" s="2"/>
      <c r="C12" s="2"/>
      <c r="D12" s="2"/>
      <c r="E12" s="2"/>
      <c r="F12" s="2"/>
      <c r="G12" s="2"/>
      <c r="H12" s="2"/>
    </row>
    <row r="13" spans="1:8" x14ac:dyDescent="0.25">
      <c r="A13" t="s">
        <v>16</v>
      </c>
      <c r="B13" s="2"/>
      <c r="C13" s="2"/>
      <c r="D13" s="2"/>
      <c r="E13" s="2"/>
      <c r="F13" s="2"/>
      <c r="G13" s="2"/>
      <c r="H13" s="2"/>
    </row>
    <row r="14" spans="1:8" x14ac:dyDescent="0.25">
      <c r="B14" s="2"/>
      <c r="C14" s="2"/>
      <c r="D14" s="2"/>
      <c r="E14" s="2"/>
      <c r="F14" s="2"/>
      <c r="G14" s="2"/>
      <c r="H14" s="2"/>
    </row>
    <row r="15" spans="1:8" s="4" customFormat="1" x14ac:dyDescent="0.25">
      <c r="A15" s="6" t="s">
        <v>18</v>
      </c>
      <c r="B15" s="6"/>
      <c r="C15" s="6"/>
      <c r="D15" s="6"/>
      <c r="E15" s="6"/>
      <c r="F15" s="6"/>
      <c r="G15" s="6"/>
    </row>
    <row r="16" spans="1:8" s="5" customFormat="1" x14ac:dyDescent="0.25">
      <c r="A16" s="7" t="s">
        <v>17</v>
      </c>
      <c r="B16" s="7" t="s">
        <v>6</v>
      </c>
      <c r="C16" s="7" t="s">
        <v>6</v>
      </c>
      <c r="D16" s="7" t="s">
        <v>7</v>
      </c>
      <c r="E16" s="7" t="s">
        <v>7</v>
      </c>
      <c r="F16" s="7" t="s">
        <v>8</v>
      </c>
      <c r="G16" s="7" t="s">
        <v>8</v>
      </c>
    </row>
    <row r="17" spans="1:7" s="3" customFormat="1" x14ac:dyDescent="0.25">
      <c r="A17" s="8" t="s">
        <v>5</v>
      </c>
      <c r="B17" s="8">
        <f ca="1">AVERAGE(DetectionThreshold)</f>
        <v>0.43669560216666664</v>
      </c>
      <c r="C17" s="8">
        <f ca="1">AVERAGE(DetectionThreshold)</f>
        <v>0.43669560216666664</v>
      </c>
      <c r="D17" s="8">
        <f ca="1">AVERAGE(DetectionThreshold)+3*STDEV(DetectionThreshold)</f>
        <v>0.45844996037931202</v>
      </c>
      <c r="E17" s="8">
        <f ca="1">AVERAGE(DetectionThreshold)+3*STDEV(DetectionThreshold)</f>
        <v>0.45844996037931202</v>
      </c>
      <c r="F17" s="8">
        <f ca="1">AVERAGE(DetectionThreshold)-3*STDEV(DetectionThreshold)</f>
        <v>0.41494124395402127</v>
      </c>
      <c r="G17" s="8">
        <f ca="1">AVERAGE(DetectionThreshold)-3*STDEV(DetectionThreshold)</f>
        <v>0.41494124395402127</v>
      </c>
    </row>
    <row r="18" spans="1:7" s="3" customFormat="1" x14ac:dyDescent="0.25">
      <c r="A18" s="8" t="s">
        <v>4</v>
      </c>
      <c r="B18" s="8">
        <f ca="1">AVERAGE(Sat)</f>
        <v>9481.7759402680003</v>
      </c>
      <c r="C18" s="8">
        <f ca="1">AVERAGE(Sat)</f>
        <v>9481.7759402680003</v>
      </c>
      <c r="D18" s="8">
        <f ca="1">AVERAGE(Sat)+3*STDEV(Sat)</f>
        <v>10400.086552813489</v>
      </c>
      <c r="E18" s="8">
        <f ca="1">AVERAGE(Sat)+3*STDEV(Sat)</f>
        <v>10400.086552813489</v>
      </c>
      <c r="F18" s="8">
        <f ca="1">AVERAGE(Sat)-3*STDEV(Sat)</f>
        <v>8563.4653277225116</v>
      </c>
      <c r="G18" s="8">
        <f ca="1">AVERAGE(Sat)-3*STDEV(Sat)</f>
        <v>8563.4653277225116</v>
      </c>
    </row>
    <row r="19" spans="1:7" s="3" customFormat="1" x14ac:dyDescent="0.25">
      <c r="A19" s="8" t="s">
        <v>3</v>
      </c>
      <c r="B19" s="8">
        <f ca="1">AVERAGE(LinRange)</f>
        <v>4.336572397505682</v>
      </c>
      <c r="C19" s="8">
        <f ca="1">AVERAGE(LinRange)</f>
        <v>4.336572397505682</v>
      </c>
      <c r="D19" s="8">
        <f ca="1">AVERAGE(LinRange)+3*STDEV(LinRange)</f>
        <v>4.3582287047248238</v>
      </c>
      <c r="E19" s="8">
        <f ca="1">AVERAGE(LinRange)+3*STDEV(LinRange)</f>
        <v>4.3582287047248238</v>
      </c>
      <c r="F19" s="8">
        <f ca="1">AVERAGE(LinRange)-3*STDEV(LinRange)</f>
        <v>4.3149160902865402</v>
      </c>
      <c r="G19" s="8">
        <f ca="1">AVERAGE(LinRange)-3*STDEV(LinRange)</f>
        <v>4.3149160902865402</v>
      </c>
    </row>
    <row r="20" spans="1:7" s="3" customFormat="1" x14ac:dyDescent="0.25">
      <c r="A20" s="8" t="s">
        <v>2</v>
      </c>
      <c r="B20" s="8">
        <f ca="1">AVERAGE(IntCalib)</f>
        <v>6.9970381036666671</v>
      </c>
      <c r="C20" s="8">
        <f ca="1">AVERAGE(IntCalib)</f>
        <v>6.9970381036666671</v>
      </c>
      <c r="D20" s="8">
        <f ca="1">AVERAGE(IntCalib)+3*STDEV(IntCalib)</f>
        <v>8.0067858913150527</v>
      </c>
      <c r="E20" s="8">
        <f ca="1">AVERAGE(IntCalib)+3*STDEV(IntCalib)</f>
        <v>8.0067858913150527</v>
      </c>
      <c r="F20" s="8">
        <f ca="1">AVERAGE(IntCalib)-3*STDEV(IntCalib)</f>
        <v>5.9872903160182807</v>
      </c>
      <c r="G20" s="8">
        <f ca="1">AVERAGE(IntCalib)-3*STDEV(IntCalib)</f>
        <v>5.9872903160182807</v>
      </c>
    </row>
    <row r="21" spans="1:7" s="3" customFormat="1" x14ac:dyDescent="0.25">
      <c r="A21" s="8" t="s">
        <v>1</v>
      </c>
      <c r="B21" s="8">
        <f ca="1">AVERAGE(MeanIntSat)</f>
        <v>2625.5626694090001</v>
      </c>
      <c r="C21" s="8">
        <f ca="1">AVERAGE(MeanIntSat)</f>
        <v>2625.5626694090001</v>
      </c>
      <c r="D21" s="8">
        <f ca="1">AVERAGE(MeanIntSat)+3*STDEV(MeanIntSat)</f>
        <v>2735.2326931359321</v>
      </c>
      <c r="E21" s="8">
        <f ca="1">AVERAGE(MeanIntSat)+3*STDEV(MeanIntSat)</f>
        <v>2735.2326931359321</v>
      </c>
      <c r="F21" s="8">
        <f ca="1">AVERAGE(MeanIntSat)-3*STDEV(MeanIntSat)</f>
        <v>2515.8926456820682</v>
      </c>
      <c r="G21" s="8">
        <f ca="1">AVERAGE(MeanIntSat)-3*STDEV(MeanIntSat)</f>
        <v>2515.8926456820682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4</vt:i4>
      </vt:variant>
    </vt:vector>
  </HeadingPairs>
  <TitlesOfParts>
    <vt:vector size="5" baseType="lpstr">
      <vt:lpstr>Performance_Parameters</vt:lpstr>
      <vt:lpstr>Detection Threshold</vt:lpstr>
      <vt:lpstr>Saturation</vt:lpstr>
      <vt:lpstr>Intensity_Calibration</vt:lpstr>
      <vt:lpstr>Mean_Int_at_Sat</vt:lpstr>
    </vt:vector>
  </TitlesOfParts>
  <Company>NIST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Halter, Michael</dc:creator>
  <cp:lastModifiedBy>Elliott, John T.</cp:lastModifiedBy>
  <cp:lastPrinted>2014-04-01T14:09:01Z</cp:lastPrinted>
  <dcterms:created xsi:type="dcterms:W3CDTF">2014-03-31T13:41:49Z</dcterms:created>
  <dcterms:modified xsi:type="dcterms:W3CDTF">2014-04-02T16:14:23Z</dcterms:modified>
</cp:coreProperties>
</file>