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90" yWindow="270" windowWidth="18195" windowHeight="8295"/>
  </bookViews>
  <sheets>
    <sheet name="Expenses" sheetId="2" r:id="rId1"/>
  </sheets>
  <definedNames>
    <definedName name="_xlnm.Print_Area" localSheetId="0">Expenses!$A$1:$J$97</definedName>
  </definedNames>
  <calcPr calcId="145621"/>
</workbook>
</file>

<file path=xl/calcChain.xml><?xml version="1.0" encoding="utf-8"?>
<calcChain xmlns="http://schemas.openxmlformats.org/spreadsheetml/2006/main">
  <c r="H86" i="2" l="1"/>
  <c r="G86" i="2"/>
  <c r="F86" i="2"/>
  <c r="I60" i="2"/>
  <c r="H61" i="2"/>
  <c r="F61" i="2"/>
  <c r="I22" i="2"/>
  <c r="I5" i="2"/>
  <c r="I86" i="2" l="1"/>
  <c r="I81" i="2" l="1"/>
  <c r="I82" i="2"/>
  <c r="G61" i="2"/>
  <c r="I56" i="2"/>
  <c r="I58" i="2"/>
  <c r="I57" i="2"/>
  <c r="J36" i="2"/>
  <c r="F13" i="2"/>
  <c r="G13" i="2"/>
  <c r="H13" i="2"/>
  <c r="E21" i="2" l="1"/>
  <c r="E20" i="2"/>
  <c r="I9" i="2" l="1"/>
  <c r="G23" i="2"/>
  <c r="I10" i="2"/>
  <c r="I8" i="2"/>
  <c r="I7" i="2"/>
  <c r="I6" i="2"/>
  <c r="I38" i="2"/>
  <c r="J37" i="2"/>
  <c r="H38" i="2"/>
  <c r="G38" i="2"/>
  <c r="I80" i="2"/>
  <c r="H23" i="2" l="1"/>
  <c r="I59" i="2"/>
  <c r="I48" i="2"/>
  <c r="I47" i="2"/>
  <c r="I83" i="2"/>
  <c r="I84" i="2"/>
  <c r="I85" i="2"/>
  <c r="J68" i="2"/>
  <c r="J70" i="2"/>
  <c r="J71" i="2"/>
  <c r="J67" i="2"/>
  <c r="J32" i="2"/>
  <c r="J33" i="2"/>
  <c r="J34" i="2"/>
  <c r="J35" i="2"/>
  <c r="J31" i="2"/>
  <c r="I11" i="2"/>
  <c r="I12" i="2"/>
  <c r="H72" i="2"/>
  <c r="I72" i="2"/>
  <c r="G72" i="2"/>
  <c r="G49" i="2"/>
  <c r="H49" i="2"/>
  <c r="F49" i="2"/>
  <c r="H90" i="2" l="1"/>
  <c r="G90" i="2"/>
  <c r="E19" i="2"/>
  <c r="I20" i="2"/>
  <c r="I13" i="2"/>
  <c r="J38" i="2"/>
  <c r="I61" i="2"/>
  <c r="I49" i="2"/>
  <c r="J72" i="2"/>
  <c r="I90" i="2" l="1"/>
  <c r="G93" i="2"/>
  <c r="I21" i="2"/>
  <c r="I19" i="2"/>
  <c r="G97" i="2" l="1"/>
  <c r="H97" i="2"/>
  <c r="F23" i="2"/>
  <c r="F93" i="2" l="1"/>
  <c r="I23" i="2"/>
  <c r="I93" i="2" l="1"/>
  <c r="F97" i="2"/>
  <c r="I97" i="2" l="1"/>
</calcChain>
</file>

<file path=xl/sharedStrings.xml><?xml version="1.0" encoding="utf-8"?>
<sst xmlns="http://schemas.openxmlformats.org/spreadsheetml/2006/main" count="181" uniqueCount="130">
  <si>
    <t>Name</t>
  </si>
  <si>
    <t>Non-Federal Cost Share (Cash)</t>
  </si>
  <si>
    <t>(1) Center Director</t>
  </si>
  <si>
    <t>Jane Doe</t>
  </si>
  <si>
    <t>(2) Project Manager</t>
  </si>
  <si>
    <t>John Day</t>
  </si>
  <si>
    <t>TOTAL</t>
  </si>
  <si>
    <r>
      <t xml:space="preserve">Show the annual salary and the percentage of time devoted to the project.  Compensation paid for employees must be consistent with that paid for similar work within the proposer’s organization and similar positions in the industry.  Employees who are considered indirect labor should not be included in the breakdown of direct salaries.  </t>
    </r>
    <r>
      <rPr>
        <b/>
        <sz val="12"/>
        <color theme="1"/>
        <rFont val="Arial Narrow"/>
        <family val="2"/>
      </rPr>
      <t>NOTE</t>
    </r>
    <r>
      <rPr>
        <sz val="12"/>
        <color theme="1"/>
        <rFont val="Arial Narrow"/>
        <family val="2"/>
      </rPr>
      <t xml:space="preserve">:  Contract personnel should </t>
    </r>
    <r>
      <rPr>
        <u/>
        <sz val="12"/>
        <color theme="1"/>
        <rFont val="Arial Narrow"/>
        <family val="2"/>
      </rPr>
      <t>NOT</t>
    </r>
    <r>
      <rPr>
        <sz val="12"/>
        <color theme="1"/>
        <rFont val="Arial Narrow"/>
        <family val="2"/>
      </rPr>
      <t xml:space="preserve"> be included in this section of the budget; rather, they should be included under the Contractual section of the budget.</t>
    </r>
  </si>
  <si>
    <t>Component</t>
  </si>
  <si>
    <t>Rate</t>
  </si>
  <si>
    <t>Wage</t>
  </si>
  <si>
    <t>FICA</t>
  </si>
  <si>
    <t>Workers Compensation</t>
  </si>
  <si>
    <t>Insurance</t>
  </si>
  <si>
    <t>Position</t>
  </si>
  <si>
    <t>Purpose of Travel</t>
  </si>
  <si>
    <t>Destination</t>
  </si>
  <si>
    <t>Item</t>
  </si>
  <si>
    <t>Computation</t>
  </si>
  <si>
    <t>(1)  MEP regional meeting</t>
  </si>
  <si>
    <t>Washington, DC</t>
  </si>
  <si>
    <t>Airfare</t>
  </si>
  <si>
    <t>Hotel</t>
  </si>
  <si>
    <t>Per Diem (meals and incidentals)</t>
  </si>
  <si>
    <t>(2) Local travel</t>
  </si>
  <si>
    <t>Mileage</t>
  </si>
  <si>
    <t>(3) MEP Quarterly Meeting</t>
  </si>
  <si>
    <t>St. Louis, MO</t>
  </si>
  <si>
    <t>Item(s)</t>
  </si>
  <si>
    <t>Competitive bid</t>
  </si>
  <si>
    <t>Historical costs</t>
  </si>
  <si>
    <t>Contractor/Organization Name</t>
  </si>
  <si>
    <t>Service</t>
  </si>
  <si>
    <t>IT consultant</t>
  </si>
  <si>
    <t xml:space="preserve">Sales Support </t>
  </si>
  <si>
    <t>Marketing Coordinator</t>
  </si>
  <si>
    <t xml:space="preserve">G.     Construction:  NOT ALLOWED </t>
  </si>
  <si>
    <r>
      <t xml:space="preserve">A.     Personnel:  </t>
    </r>
    <r>
      <rPr>
        <sz val="12"/>
        <color theme="1"/>
        <rFont val="Arial Narrow"/>
        <family val="2"/>
      </rPr>
      <t>List each position by name of employee and title, including in-kind costs.</t>
    </r>
    <r>
      <rPr>
        <b/>
        <sz val="12"/>
        <color theme="1"/>
        <rFont val="Arial Narrow"/>
        <family val="2"/>
      </rPr>
      <t xml:space="preserve">  </t>
    </r>
  </si>
  <si>
    <r>
      <t xml:space="preserve">B.     Fringe Benefits:  </t>
    </r>
    <r>
      <rPr>
        <sz val="12"/>
        <color theme="1"/>
        <rFont val="Arial Narrow"/>
        <family val="2"/>
      </rPr>
      <t>List all components that make up the fringe benefits rate.</t>
    </r>
  </si>
  <si>
    <r>
      <t xml:space="preserve">C.     Travel:  </t>
    </r>
    <r>
      <rPr>
        <sz val="12"/>
        <color theme="1"/>
        <rFont val="Arial Narrow"/>
        <family val="2"/>
      </rPr>
      <t>List all expected travel for the operating year.</t>
    </r>
  </si>
  <si>
    <r>
      <t xml:space="preserve">D.     Equipment:  </t>
    </r>
    <r>
      <rPr>
        <sz val="12"/>
        <color theme="1"/>
        <rFont val="Arial Narrow"/>
        <family val="2"/>
      </rPr>
      <t>List all planned equipment purchases for the operating year.</t>
    </r>
  </si>
  <si>
    <r>
      <t xml:space="preserve">E.     Supplies:  </t>
    </r>
    <r>
      <rPr>
        <sz val="12"/>
        <color theme="1"/>
        <rFont val="Arial Narrow"/>
        <family val="2"/>
      </rPr>
      <t>List all planned supply purchases for the operating year.</t>
    </r>
  </si>
  <si>
    <r>
      <t xml:space="preserve">F.     Contractual:  </t>
    </r>
    <r>
      <rPr>
        <sz val="12"/>
        <color theme="1"/>
        <rFont val="Arial Narrow"/>
        <family val="2"/>
      </rPr>
      <t>List all contracts planned for the operating year.</t>
    </r>
  </si>
  <si>
    <r>
      <t xml:space="preserve">H.     Other:  </t>
    </r>
    <r>
      <rPr>
        <sz val="12"/>
        <color theme="1"/>
        <rFont val="Arial Narrow"/>
        <family val="2"/>
      </rPr>
      <t xml:space="preserve">List all other </t>
    </r>
    <r>
      <rPr>
        <b/>
        <sz val="12"/>
        <color theme="1"/>
        <rFont val="Arial Narrow"/>
        <family val="2"/>
      </rPr>
      <t>direct</t>
    </r>
    <r>
      <rPr>
        <sz val="12"/>
        <color theme="1"/>
        <rFont val="Arial Narrow"/>
        <family val="2"/>
      </rPr>
      <t xml:space="preserve"> costs that do not fall into the object cost categories above</t>
    </r>
    <r>
      <rPr>
        <b/>
        <sz val="12"/>
        <color theme="1"/>
        <rFont val="Arial Narrow"/>
        <family val="2"/>
      </rPr>
      <t xml:space="preserve">.  </t>
    </r>
  </si>
  <si>
    <t>Non-Federal Cost Share     (In-Kind)</t>
  </si>
  <si>
    <t xml:space="preserve">Travel expenses should be in accordance with the organization’s written travel policy. In the absence of an acceptable written travel policy, established rates located at www.gsa.gov shall apply. </t>
  </si>
  <si>
    <t xml:space="preserve">Supplies are defined as materials costing less than $5,000 per unit and often having one-time use.  Provide the methodology used to arrive at the proposed costs (e.g., historical costs, competitive bid, or published price list, etc.). All procurement transactions shall be conducted in a manner to provide to the maximum extent practical, open and free competition.   </t>
  </si>
  <si>
    <t>NIST MEP Federal Cost Share Only</t>
  </si>
  <si>
    <t>Total</t>
  </si>
  <si>
    <t>INDIRECT COSTS</t>
  </si>
  <si>
    <t>IDC Agreement</t>
  </si>
  <si>
    <t>TOTAL DIRECT COSTS</t>
  </si>
  <si>
    <t>TOTAL (DIRECT + INDIRECT)</t>
  </si>
  <si>
    <t xml:space="preserve">(3) Utilities </t>
  </si>
  <si>
    <t>(6) Audits</t>
  </si>
  <si>
    <t>Published Price List</t>
  </si>
  <si>
    <t>(3) Project Manager</t>
  </si>
  <si>
    <t>(4) Project Manager</t>
  </si>
  <si>
    <t>(5) Events Coord.</t>
  </si>
  <si>
    <t>Joan Kind</t>
  </si>
  <si>
    <t>$200/flight x 4 staff</t>
  </si>
  <si>
    <t>$183/night x 4 staff x 3 nights</t>
  </si>
  <si>
    <t>$71/day x 4 staff x 3 days</t>
  </si>
  <si>
    <t>(5) Project Manager</t>
  </si>
  <si>
    <t>Norman Merge</t>
  </si>
  <si>
    <t>Additions or changes of Key Personnel or the absence for more than three months or a 25% reduction in time devoted to the project by the approved Center Director require prior approval by the Grants Officer (e.g., Center Directors, Chief Financial Officers, Managers, and Technical Staff whose expertise or experiences affect the basis of the proposal).</t>
  </si>
  <si>
    <r>
      <rPr>
        <b/>
        <sz val="12"/>
        <color theme="1"/>
        <rFont val="Arial Narrow"/>
        <family val="2"/>
      </rPr>
      <t>JUSTIFICATION:</t>
    </r>
    <r>
      <rPr>
        <sz val="12"/>
        <color theme="1"/>
        <rFont val="Arial Narrow"/>
        <family val="2"/>
      </rPr>
      <t xml:space="preserve">  Describe the purpose of travel and how costs were determined. 
(1) Four staff will attend the MEP regional meeting in Washington, DC.  This meeting will focus on service growth and business development.  
(2) Local travel is needed to attend local meetings, project activities, and training events.  Local travel rate is based on organization’s policies/procedures for privately owned vehicle reimbursement rate.  
(3) Three staff will attend the MEP quarterly meeting in St. Louis, MO.  This meeting will focus on current center activities and outreach projects. 
</t>
    </r>
  </si>
  <si>
    <t>Non-Federal Cost Share (In-Kind)</t>
  </si>
  <si>
    <t>(1) Sub-Recipient Agreements (ALL)</t>
  </si>
  <si>
    <t>(1) IT International</t>
  </si>
  <si>
    <t>(2) International Training Services</t>
  </si>
  <si>
    <r>
      <t xml:space="preserve">Indirect costs can only be claimed if your organization has an approved negotiated indirect cost rate agreement.  It is applied </t>
    </r>
    <r>
      <rPr>
        <b/>
        <sz val="12"/>
        <color theme="1"/>
        <rFont val="Arial Narrow"/>
        <family val="2"/>
      </rPr>
      <t>only to direct costs</t>
    </r>
    <r>
      <rPr>
        <sz val="12"/>
        <color theme="1"/>
        <rFont val="Arial Narrow"/>
        <family val="2"/>
      </rPr>
      <t xml:space="preserve"> to the agency as allowed in the agreement.</t>
    </r>
  </si>
  <si>
    <t>See SRA/TPC Table</t>
  </si>
  <si>
    <t>Ted Jones (TPC #1)</t>
  </si>
  <si>
    <t>(1) Video teleconferencing  system (TPC #2)</t>
  </si>
  <si>
    <r>
      <t xml:space="preserve">Methodology Used to Arrive at the Proposed Costs </t>
    </r>
    <r>
      <rPr>
        <i/>
        <sz val="10"/>
        <color theme="1"/>
        <rFont val="Arial Narrow"/>
        <family val="2"/>
      </rPr>
      <t>(e.g., historical costs, competitive bid, published price list, etc.)</t>
    </r>
  </si>
  <si>
    <t xml:space="preserve">Fred Page </t>
  </si>
  <si>
    <t xml:space="preserve">June List </t>
  </si>
  <si>
    <t>$200/flight x 8 staff</t>
  </si>
  <si>
    <t>$183/night x 8 staff x 3 nights</t>
  </si>
  <si>
    <t>$71/day x 8 staff x 3 days</t>
  </si>
  <si>
    <t>535 miles x 5 staff @.55/mile</t>
  </si>
  <si>
    <t xml:space="preserve">(2) Copier Machine </t>
  </si>
  <si>
    <t>$5000 x 1</t>
  </si>
  <si>
    <t xml:space="preserve">Field staff supplies </t>
  </si>
  <si>
    <t xml:space="preserve">Laptop Computer (4 office staff) </t>
  </si>
  <si>
    <t xml:space="preserve">Central office supplies </t>
  </si>
  <si>
    <t>$2000 x 4</t>
  </si>
  <si>
    <t xml:space="preserve">All costs were based on historical pricing. </t>
  </si>
  <si>
    <t>$300/month x 12 months x 4 staff</t>
  </si>
  <si>
    <t>$700 x 6</t>
  </si>
  <si>
    <t>Printers (6 staff)</t>
  </si>
  <si>
    <t xml:space="preserve">Laptop Computer (2 field staff &amp; 2 TPC staff) </t>
  </si>
  <si>
    <t xml:space="preserve">(2) Rent </t>
  </si>
  <si>
    <t xml:space="preserve">(5) Dues/Subscriptions </t>
  </si>
  <si>
    <t>(4) Office Expenses (telephone, internet, etc.)</t>
  </si>
  <si>
    <t>$250/month x 12 months</t>
  </si>
  <si>
    <t>$875/month x 12 months</t>
  </si>
  <si>
    <t>$3,667/month x 12 months</t>
  </si>
  <si>
    <t>$1,700 x 5 staff/year</t>
  </si>
  <si>
    <t>$4,511/year</t>
  </si>
  <si>
    <t>(4) American Sales, Inc.</t>
  </si>
  <si>
    <t xml:space="preserve">(5) Jane Doe </t>
  </si>
  <si>
    <t xml:space="preserve">software training </t>
  </si>
  <si>
    <t xml:space="preserve">Computer program training </t>
  </si>
  <si>
    <t>$5,100/year</t>
  </si>
  <si>
    <t xml:space="preserve">Airfare </t>
  </si>
  <si>
    <t xml:space="preserve">Hotel </t>
  </si>
  <si>
    <t xml:space="preserve">Per Diem (meals and incidentals) </t>
  </si>
  <si>
    <t>Sally Smith (TPC #2)</t>
  </si>
  <si>
    <t>(6) Office Manager</t>
  </si>
  <si>
    <t>(7) Training Assistant</t>
  </si>
  <si>
    <t xml:space="preserve">Annual salary of $100,000 x 50%  level of effort </t>
  </si>
  <si>
    <t>Annual Salary/ Rate</t>
  </si>
  <si>
    <t>% of Time</t>
  </si>
  <si>
    <t>(3) Software Training (TPC #2)</t>
  </si>
  <si>
    <t>18,199 x 1</t>
  </si>
  <si>
    <t>$52.08/hour x 32 hrs./month x 12 months</t>
  </si>
  <si>
    <t>$75.03/hr. x 700 hrs./year</t>
  </si>
  <si>
    <t>$166.66/month x 12 months</t>
  </si>
  <si>
    <r>
      <t>Non-Federal</t>
    </r>
    <r>
      <rPr>
        <b/>
        <sz val="10"/>
        <color theme="1"/>
        <rFont val="Arial Narrow"/>
        <family val="2"/>
      </rPr>
      <t xml:space="preserve"> In-kind</t>
    </r>
    <r>
      <rPr>
        <sz val="10"/>
        <color theme="1"/>
        <rFont val="Arial Narrow"/>
        <family val="2"/>
      </rPr>
      <t xml:space="preserve"> Fringe (TPC #1 &amp; 2)*</t>
    </r>
  </si>
  <si>
    <r>
      <rPr>
        <b/>
        <sz val="12"/>
        <color theme="1"/>
        <rFont val="Arial Narrow"/>
        <family val="2"/>
      </rPr>
      <t xml:space="preserve">JUSTIFICATION: </t>
    </r>
    <r>
      <rPr>
        <sz val="12"/>
        <color theme="1"/>
        <rFont val="Arial Narrow"/>
        <family val="2"/>
      </rPr>
      <t xml:space="preserve">Describe the need and include an adequate justification of how each cost was estimated.
All costs were based on retail values at the time the proposal was written. 
(1) Supplies (field and central office) are needed for the general operation of the project activities. 
(2) The laptop computers and printers are needed for both project work and presentations at the main office or in the field. 
(3) TPC #1 = $2,000 + TPC #2 = $2,000 = $4,000
</t>
    </r>
  </si>
  <si>
    <t xml:space="preserve">Equipment is defined as an article of tangible, nonexpendable, personal property having a useful life of more than one year and an acquisition cost of $5,000 or more per unit (Federal definition).  Provide the methodology used to arrive at the proposed costs (e.g., historical costs, competitive bid, or published price list, etc.). All procurement transactions shall be conducted in a manner to provide to the maximum extent practical, open and free competition.   </t>
  </si>
  <si>
    <t xml:space="preserve">A contractual arrangement is defined as an arrangement to carry out a portion of the programmatic effort, the acquisition of routine goods or services, or professional advice or service for a fee.  The applicant/grantee must establish written procurement policies and procedures that are consistently applied.  All procurement transactions shall be conducted in a manner to provide to the maximum extent practical, open and free competition.  Sub-recipient and Third-Party Contributor agreements should only appear in Appendix V. </t>
  </si>
  <si>
    <r>
      <rPr>
        <b/>
        <sz val="12"/>
        <color theme="1"/>
        <rFont val="Arial Narrow"/>
        <family val="2"/>
      </rPr>
      <t>JUSTIFICATION:</t>
    </r>
    <r>
      <rPr>
        <sz val="12"/>
        <color theme="1"/>
        <rFont val="Arial Narrow"/>
        <family val="2"/>
      </rPr>
      <t xml:space="preserve">  Explain the purpose of each requested expense.  
(1) Sub-Recipient Agreements providing outreach and training.
(2) Office space. 
(3) The monthly utility expenses. 
(4) The monthly telephone and Internet expenses.
(5) Expenses for professional and technical organization subscriptions and dues.
(6) Required yearly audit expenses that are allocable to the MEP project.  
</t>
    </r>
  </si>
  <si>
    <r>
      <t>JUSTIFICATION</t>
    </r>
    <r>
      <rPr>
        <sz val="12"/>
        <color theme="1"/>
        <rFont val="Arial Narrow"/>
        <family val="2"/>
      </rPr>
      <t xml:space="preserve">: Include copy of current agreement. </t>
    </r>
  </si>
  <si>
    <r>
      <rPr>
        <b/>
        <sz val="12"/>
        <color theme="1"/>
        <rFont val="Arial Narrow"/>
        <family val="2"/>
      </rPr>
      <t>JUSTIFICATION:</t>
    </r>
    <r>
      <rPr>
        <sz val="12"/>
        <color theme="1"/>
        <rFont val="Arial Narrow"/>
        <family val="2"/>
      </rPr>
      <t xml:space="preserve"> Explain the purpose of each requested expense.  
All costs were based on retail values at the time the proposal was written.
(1) Allows two-way video and audio communication and includes face-to-face interaction and data sharing for office and field staff. 
(2) Copy machines for high volume printing. 
</t>
    </r>
  </si>
  <si>
    <t xml:space="preserve">(1) Eight staff will attend the MEP regional meeting in Washington, DC. This meeting will focus on service growth and business development. 
(2) Local travel is needed to attend local meetings, project activities, and training events. Local travel rate is based on organization’s policies/procedures for privately owned vehicle reimbursement rate. 
(3) Four staff will attend the MEP quarterly meeting in St. Louis, MO. This meeting will focus on current center activities and outreach projects. 
</t>
  </si>
  <si>
    <r>
      <rPr>
        <b/>
        <sz val="12"/>
        <color theme="1"/>
        <rFont val="Arial Narrow"/>
        <family val="2"/>
      </rPr>
      <t xml:space="preserve">JUSTIFICATION: </t>
    </r>
    <r>
      <rPr>
        <sz val="12"/>
        <color theme="1"/>
        <rFont val="Arial Narrow"/>
        <family val="2"/>
      </rPr>
      <t xml:space="preserve"> Explain the need for each contractual agreement and how it relates to the overall project.
(1) IT International will conduct information technology seminars and conferences and provide training services.  
(2) International Training Services will conduct yearly systems training.
(3) U.S. Software, Inc., will develop customized software training courses.
(4) American Sales, Inc., will develop sales and product distribution strategies.
(5) Marketing Coordinator will develop outreach strategies, conduct conferences, and provide professional development.
</t>
    </r>
  </si>
  <si>
    <t>Fringe reflects current rate for agency.  *TPC #1 = $18,800 + TPC#2 = $9,400 = $28,200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</si>
</sst>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44" formatCode="_(&quot;$&quot;* #,##0.00_);_(&quot;$&quot;* \(#,##0.00\);_(&quot;$&quot;* &quot;-&quot;??_);_(@_)"/>
    <numFmt numFmtId="164" formatCode="&quot;$&quot;#,##0"/>
    <numFmt numFmtId="165" formatCode="0.000%"/>
  </numFmts>
  <fonts count="8" x14ac:knownFonts="1">
    <font>
      <sz val="11"/>
      <color theme="1"/>
      <name val="Calibri"/>
      <family val="2"/>
      <scheme val="minor"/>
    </font>
    <font>
      <sz val="11"/>
      <color theme="1"/>
      <name val="Calibri"/>
      <family val="2"/>
      <scheme val="minor"/>
    </font>
    <font>
      <b/>
      <sz val="10"/>
      <color theme="1"/>
      <name val="Arial Narrow"/>
      <family val="2"/>
    </font>
    <font>
      <sz val="10"/>
      <color theme="1"/>
      <name val="Arial Narrow"/>
      <family val="2"/>
    </font>
    <font>
      <sz val="12"/>
      <color theme="1"/>
      <name val="Arial Narrow"/>
      <family val="2"/>
    </font>
    <font>
      <b/>
      <sz val="12"/>
      <color theme="1"/>
      <name val="Arial Narrow"/>
      <family val="2"/>
    </font>
    <font>
      <u/>
      <sz val="12"/>
      <color theme="1"/>
      <name val="Arial Narrow"/>
      <family val="2"/>
    </font>
    <font>
      <i/>
      <sz val="10"/>
      <color theme="1"/>
      <name val="Arial Narrow"/>
      <family val="2"/>
    </font>
  </fonts>
  <fills count="5">
    <fill>
      <patternFill patternType="none"/>
    </fill>
    <fill>
      <patternFill patternType="gray125"/>
    </fill>
    <fill>
      <patternFill patternType="solid">
        <fgColor rgb="FFD9D9D9"/>
        <bgColor indexed="64"/>
      </patternFill>
    </fill>
    <fill>
      <patternFill patternType="gray125">
        <bgColor rgb="FFD9D9D9"/>
      </patternFill>
    </fill>
    <fill>
      <patternFill patternType="solid">
        <fgColor rgb="FFCCCC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81">
    <xf numFmtId="0" fontId="0" fillId="0" borderId="0" xfId="0"/>
    <xf numFmtId="0" fontId="4" fillId="0" borderId="0" xfId="0" applyFont="1"/>
    <xf numFmtId="0" fontId="5"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top"/>
    </xf>
    <xf numFmtId="0" fontId="4" fillId="0" borderId="0" xfId="0" applyFont="1" applyAlignment="1">
      <alignment horizontal="left"/>
    </xf>
    <xf numFmtId="164" fontId="4" fillId="0" borderId="0" xfId="0" applyNumberFormat="1" applyFont="1"/>
    <xf numFmtId="0" fontId="3" fillId="0" borderId="0" xfId="0" applyFont="1" applyAlignment="1">
      <alignment horizontal="center"/>
    </xf>
    <xf numFmtId="0" fontId="3" fillId="0" borderId="0" xfId="0" applyFont="1"/>
    <xf numFmtId="0" fontId="2" fillId="0" borderId="0" xfId="0" applyFont="1"/>
    <xf numFmtId="164" fontId="5" fillId="0" borderId="1" xfId="0" applyNumberFormat="1" applyFont="1" applyBorder="1" applyAlignment="1">
      <alignment horizontal="right" vertical="top" wrapText="1"/>
    </xf>
    <xf numFmtId="164" fontId="4" fillId="0" borderId="0" xfId="0" applyNumberFormat="1" applyFont="1" applyAlignment="1">
      <alignment horizontal="right" vertical="top"/>
    </xf>
    <xf numFmtId="0" fontId="4" fillId="0" borderId="0" xfId="0" applyFont="1" applyAlignment="1">
      <alignment horizontal="right" vertical="top"/>
    </xf>
    <xf numFmtId="0" fontId="5" fillId="4" borderId="1" xfId="0" applyFont="1" applyFill="1" applyBorder="1" applyAlignment="1">
      <alignment horizontal="right" vertical="top" wrapText="1"/>
    </xf>
    <xf numFmtId="164" fontId="5" fillId="0" borderId="5" xfId="0" applyNumberFormat="1" applyFont="1" applyBorder="1" applyAlignment="1">
      <alignment horizontal="right" vertical="top" wrapText="1"/>
    </xf>
    <xf numFmtId="164" fontId="2" fillId="2" borderId="1" xfId="0" applyNumberFormat="1" applyFont="1" applyFill="1" applyBorder="1" applyAlignment="1">
      <alignment horizontal="center" wrapText="1"/>
    </xf>
    <xf numFmtId="164" fontId="3" fillId="0" borderId="1" xfId="0" applyNumberFormat="1" applyFont="1" applyBorder="1" applyAlignment="1">
      <alignment horizontal="right" vertical="top" wrapText="1"/>
    </xf>
    <xf numFmtId="0" fontId="3" fillId="0" borderId="1" xfId="0" applyFont="1" applyBorder="1" applyAlignment="1">
      <alignment vertical="top" wrapText="1"/>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2" fillId="0" borderId="0" xfId="0" applyFont="1" applyAlignment="1">
      <alignment horizontal="center"/>
    </xf>
    <xf numFmtId="0" fontId="2" fillId="2" borderId="1" xfId="0" applyFont="1" applyFill="1" applyBorder="1" applyAlignment="1">
      <alignment horizontal="center" wrapText="1"/>
    </xf>
    <xf numFmtId="0" fontId="3" fillId="0" borderId="1" xfId="0" applyFont="1" applyBorder="1" applyAlignment="1">
      <alignment horizontal="left" vertical="top" wrapText="1"/>
    </xf>
    <xf numFmtId="6" fontId="3" fillId="0" borderId="1" xfId="0" applyNumberFormat="1" applyFont="1" applyBorder="1" applyAlignment="1">
      <alignment horizontal="right" vertical="top" wrapText="1"/>
    </xf>
    <xf numFmtId="9" fontId="3" fillId="0" borderId="1" xfId="0" applyNumberFormat="1" applyFont="1" applyBorder="1" applyAlignment="1">
      <alignment horizontal="center"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right" vertical="top" wrapText="1"/>
    </xf>
    <xf numFmtId="164" fontId="2" fillId="0" borderId="1" xfId="0" applyNumberFormat="1" applyFont="1" applyBorder="1" applyAlignment="1">
      <alignment horizontal="right" vertical="top" wrapText="1"/>
    </xf>
    <xf numFmtId="0" fontId="2" fillId="4" borderId="1" xfId="0" applyFont="1" applyFill="1" applyBorder="1" applyAlignment="1">
      <alignment horizontal="center" wrapText="1"/>
    </xf>
    <xf numFmtId="164" fontId="2" fillId="4" borderId="1" xfId="0" applyNumberFormat="1" applyFont="1" applyFill="1" applyBorder="1" applyAlignment="1">
      <alignment horizontal="center" wrapText="1"/>
    </xf>
    <xf numFmtId="10" fontId="3" fillId="0" borderId="1" xfId="0" applyNumberFormat="1" applyFont="1" applyBorder="1" applyAlignment="1">
      <alignment horizontal="center" vertical="top" wrapText="1"/>
    </xf>
    <xf numFmtId="0" fontId="2" fillId="3" borderId="1" xfId="0" applyFont="1" applyFill="1" applyBorder="1" applyAlignment="1">
      <alignment vertical="top" wrapText="1"/>
    </xf>
    <xf numFmtId="0" fontId="3" fillId="0" borderId="1" xfId="0" applyFont="1" applyBorder="1" applyAlignment="1">
      <alignment horizontal="center" vertical="top" wrapText="1"/>
    </xf>
    <xf numFmtId="164" fontId="3" fillId="0" borderId="1" xfId="1" applyNumberFormat="1" applyFont="1" applyBorder="1" applyAlignment="1">
      <alignment horizontal="left" vertical="top" wrapText="1"/>
    </xf>
    <xf numFmtId="0" fontId="2" fillId="0" borderId="1" xfId="0" applyFont="1" applyBorder="1" applyAlignment="1">
      <alignment horizontal="center" vertical="top" wrapText="1"/>
    </xf>
    <xf numFmtId="0" fontId="2" fillId="3" borderId="1" xfId="0" applyFont="1" applyFill="1" applyBorder="1" applyAlignment="1">
      <alignment horizontal="center"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1" xfId="0" applyFont="1" applyBorder="1" applyAlignment="1">
      <alignment vertical="top" wrapText="1"/>
    </xf>
    <xf numFmtId="165" fontId="3" fillId="0" borderId="1" xfId="0" applyNumberFormat="1" applyFont="1" applyBorder="1" applyAlignment="1">
      <alignment horizontal="center" vertical="top" wrapText="1"/>
    </xf>
    <xf numFmtId="0" fontId="5" fillId="0" borderId="0" xfId="0" applyFont="1" applyAlignment="1">
      <alignment horizontal="left"/>
    </xf>
    <xf numFmtId="0" fontId="5" fillId="0" borderId="0" xfId="0" applyFont="1"/>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4" fillId="0" borderId="0" xfId="0" applyFont="1" applyBorder="1" applyAlignment="1">
      <alignment horizontal="left" vertical="top"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1" xfId="0" applyFont="1" applyBorder="1" applyAlignment="1">
      <alignment horizontal="left" vertical="top" wrapText="1"/>
    </xf>
    <xf numFmtId="0" fontId="2" fillId="4" borderId="1" xfId="0" applyFont="1" applyFill="1" applyBorder="1" applyAlignment="1">
      <alignment horizontal="center" wrapText="1"/>
    </xf>
    <xf numFmtId="0" fontId="0" fillId="0" borderId="3" xfId="0" applyBorder="1" applyAlignment="1">
      <alignment horizontal="left" vertical="top" wrapText="1"/>
    </xf>
    <xf numFmtId="0" fontId="4" fillId="0" borderId="4" xfId="0" applyFont="1" applyBorder="1" applyAlignment="1">
      <alignment horizontal="left" wrapText="1"/>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1" xfId="0" applyFont="1" applyBorder="1" applyAlignment="1">
      <alignment vertical="top"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4" fillId="0" borderId="0" xfId="0" applyFont="1" applyBorder="1" applyAlignment="1">
      <alignment horizontal="left" wrapText="1"/>
    </xf>
    <xf numFmtId="0" fontId="0" fillId="0" borderId="0" xfId="0" applyAlignment="1"/>
    <xf numFmtId="0" fontId="4" fillId="0" borderId="0" xfId="0" applyFont="1" applyBorder="1" applyAlignment="1">
      <alignment horizontal="left" vertical="top" wrapText="1"/>
    </xf>
    <xf numFmtId="0" fontId="4" fillId="0" borderId="8" xfId="0" applyFont="1" applyBorder="1" applyAlignment="1">
      <alignment horizontal="left" vertical="top" wrapText="1"/>
    </xf>
    <xf numFmtId="49" fontId="3" fillId="0" borderId="1" xfId="0" applyNumberFormat="1" applyFont="1" applyBorder="1" applyAlignment="1">
      <alignment horizontal="left" vertical="top"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8" xfId="0" applyFont="1" applyBorder="1" applyAlignment="1">
      <alignment horizontal="left" vertical="center" wrapText="1"/>
    </xf>
    <xf numFmtId="0" fontId="5" fillId="0" borderId="8" xfId="0" applyFont="1" applyBorder="1" applyAlignment="1">
      <alignment horizontal="left" vertical="top"/>
    </xf>
    <xf numFmtId="0" fontId="2" fillId="0" borderId="1" xfId="0" applyFont="1" applyBorder="1" applyAlignment="1">
      <alignment horizontal="left" vertical="top"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7" xfId="0" applyFont="1" applyFill="1" applyBorder="1" applyAlignment="1">
      <alignment horizontal="left" vertical="center" wrapText="1"/>
    </xf>
    <xf numFmtId="0" fontId="3" fillId="0" borderId="1"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5" fillId="4" borderId="5" xfId="0" applyFont="1" applyFill="1" applyBorder="1" applyAlignment="1">
      <alignment horizontal="center" vertical="center" wrapText="1"/>
    </xf>
    <xf numFmtId="10" fontId="5" fillId="0" borderId="1" xfId="0" applyNumberFormat="1" applyFont="1" applyBorder="1" applyAlignment="1">
      <alignment horizontal="center" vertical="center" wrapText="1"/>
    </xf>
    <xf numFmtId="6" fontId="3" fillId="0" borderId="1" xfId="0" applyNumberFormat="1" applyFont="1" applyBorder="1" applyAlignment="1">
      <alignment horizontal="left" vertical="top" wrapText="1"/>
    </xf>
    <xf numFmtId="0" fontId="4" fillId="0" borderId="2" xfId="0" applyFont="1" applyBorder="1" applyAlignment="1">
      <alignment horizontal="center"/>
    </xf>
    <xf numFmtId="0" fontId="4" fillId="0" borderId="3" xfId="0"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8"/>
  <sheetViews>
    <sheetView tabSelected="1" zoomScaleNormal="100" workbookViewId="0">
      <selection activeCell="F19" sqref="F19"/>
    </sheetView>
  </sheetViews>
  <sheetFormatPr defaultColWidth="8.85546875" defaultRowHeight="15.75" x14ac:dyDescent="0.25"/>
  <cols>
    <col min="1" max="1" width="6" style="1" customWidth="1"/>
    <col min="2" max="2" width="20.28515625" style="5" customWidth="1"/>
    <col min="3" max="3" width="16" style="5" customWidth="1"/>
    <col min="4" max="4" width="19.28515625" style="1" customWidth="1"/>
    <col min="5" max="5" width="12" style="1" customWidth="1"/>
    <col min="6" max="6" width="13.7109375" style="6" customWidth="1"/>
    <col min="7" max="7" width="12.7109375" style="6" customWidth="1"/>
    <col min="8" max="8" width="12.5703125" style="6" customWidth="1"/>
    <col min="9" max="9" width="10.5703125" style="1" customWidth="1"/>
    <col min="10" max="10" width="18.28515625" style="1" customWidth="1"/>
    <col min="11" max="16384" width="8.85546875" style="1"/>
  </cols>
  <sheetData>
    <row r="1" spans="1:9" x14ac:dyDescent="0.25">
      <c r="A1" s="2" t="s">
        <v>37</v>
      </c>
    </row>
    <row r="2" spans="1:9" ht="15.6" x14ac:dyDescent="0.3">
      <c r="B2" s="3"/>
    </row>
    <row r="3" spans="1:9" ht="69" customHeight="1" x14ac:dyDescent="0.25">
      <c r="B3" s="63" t="s">
        <v>7</v>
      </c>
      <c r="C3" s="63"/>
      <c r="D3" s="63"/>
      <c r="E3" s="63"/>
      <c r="F3" s="63"/>
      <c r="G3" s="63"/>
      <c r="H3" s="63"/>
      <c r="I3" s="63"/>
    </row>
    <row r="4" spans="1:9" s="20" customFormat="1" ht="41.45" x14ac:dyDescent="0.3">
      <c r="B4" s="21" t="s">
        <v>14</v>
      </c>
      <c r="C4" s="21" t="s">
        <v>0</v>
      </c>
      <c r="D4" s="21" t="s">
        <v>113</v>
      </c>
      <c r="E4" s="21" t="s">
        <v>114</v>
      </c>
      <c r="F4" s="15" t="s">
        <v>47</v>
      </c>
      <c r="G4" s="15" t="s">
        <v>1</v>
      </c>
      <c r="H4" s="15" t="s">
        <v>44</v>
      </c>
      <c r="I4" s="15" t="s">
        <v>48</v>
      </c>
    </row>
    <row r="5" spans="1:9" s="8" customFormat="1" ht="13.9" x14ac:dyDescent="0.3">
      <c r="B5" s="22" t="s">
        <v>2</v>
      </c>
      <c r="C5" s="22" t="s">
        <v>3</v>
      </c>
      <c r="D5" s="23">
        <v>80435</v>
      </c>
      <c r="E5" s="24">
        <v>0.69</v>
      </c>
      <c r="F5" s="16">
        <v>27750</v>
      </c>
      <c r="G5" s="16">
        <v>27750</v>
      </c>
      <c r="H5" s="16">
        <v>0</v>
      </c>
      <c r="I5" s="16">
        <f>SUM(F5:H5)</f>
        <v>55500</v>
      </c>
    </row>
    <row r="6" spans="1:9" s="8" customFormat="1" ht="13.9" x14ac:dyDescent="0.3">
      <c r="B6" s="22" t="s">
        <v>4</v>
      </c>
      <c r="C6" s="22" t="s">
        <v>5</v>
      </c>
      <c r="D6" s="23">
        <v>50500</v>
      </c>
      <c r="E6" s="24">
        <v>1</v>
      </c>
      <c r="F6" s="16">
        <v>25250</v>
      </c>
      <c r="G6" s="16">
        <v>25250</v>
      </c>
      <c r="H6" s="16">
        <v>0</v>
      </c>
      <c r="I6" s="16">
        <f t="shared" ref="I6:I10" si="0">SUM(F6:H6)</f>
        <v>50500</v>
      </c>
    </row>
    <row r="7" spans="1:9" s="8" customFormat="1" ht="13.9" x14ac:dyDescent="0.3">
      <c r="B7" s="22" t="s">
        <v>56</v>
      </c>
      <c r="C7" s="22" t="s">
        <v>59</v>
      </c>
      <c r="D7" s="23">
        <v>59000</v>
      </c>
      <c r="E7" s="24">
        <v>1</v>
      </c>
      <c r="F7" s="16">
        <v>29500</v>
      </c>
      <c r="G7" s="16">
        <v>29500</v>
      </c>
      <c r="H7" s="16">
        <v>0</v>
      </c>
      <c r="I7" s="16">
        <f t="shared" si="0"/>
        <v>59000</v>
      </c>
    </row>
    <row r="8" spans="1:9" s="8" customFormat="1" ht="13.9" x14ac:dyDescent="0.3">
      <c r="B8" s="22" t="s">
        <v>57</v>
      </c>
      <c r="C8" s="22" t="s">
        <v>76</v>
      </c>
      <c r="D8" s="23">
        <v>61000</v>
      </c>
      <c r="E8" s="24">
        <v>1</v>
      </c>
      <c r="F8" s="16">
        <v>30500</v>
      </c>
      <c r="G8" s="16">
        <v>30500</v>
      </c>
      <c r="H8" s="16">
        <v>0</v>
      </c>
      <c r="I8" s="16">
        <f t="shared" si="0"/>
        <v>61000</v>
      </c>
    </row>
    <row r="9" spans="1:9" s="8" customFormat="1" ht="13.9" x14ac:dyDescent="0.3">
      <c r="B9" s="22" t="s">
        <v>63</v>
      </c>
      <c r="C9" s="22" t="s">
        <v>64</v>
      </c>
      <c r="D9" s="23">
        <v>51000</v>
      </c>
      <c r="E9" s="24">
        <v>1</v>
      </c>
      <c r="F9" s="16">
        <v>25500</v>
      </c>
      <c r="G9" s="16">
        <v>25500</v>
      </c>
      <c r="H9" s="16">
        <v>0</v>
      </c>
      <c r="I9" s="16">
        <f t="shared" si="0"/>
        <v>51000</v>
      </c>
    </row>
    <row r="10" spans="1:9" s="8" customFormat="1" ht="13.9" x14ac:dyDescent="0.3">
      <c r="B10" s="22" t="s">
        <v>58</v>
      </c>
      <c r="C10" s="22" t="s">
        <v>77</v>
      </c>
      <c r="D10" s="23">
        <v>40000</v>
      </c>
      <c r="E10" s="24">
        <v>0.5</v>
      </c>
      <c r="F10" s="16">
        <v>10000</v>
      </c>
      <c r="G10" s="16">
        <v>10000</v>
      </c>
      <c r="H10" s="16">
        <v>0</v>
      </c>
      <c r="I10" s="16">
        <f t="shared" si="0"/>
        <v>20000</v>
      </c>
    </row>
    <row r="11" spans="1:9" s="8" customFormat="1" ht="13.9" x14ac:dyDescent="0.3">
      <c r="B11" s="22" t="s">
        <v>110</v>
      </c>
      <c r="C11" s="22" t="s">
        <v>73</v>
      </c>
      <c r="D11" s="23">
        <v>69500</v>
      </c>
      <c r="E11" s="24">
        <v>1</v>
      </c>
      <c r="F11" s="16">
        <v>0</v>
      </c>
      <c r="G11" s="16">
        <v>0</v>
      </c>
      <c r="H11" s="16">
        <v>69500</v>
      </c>
      <c r="I11" s="16">
        <f t="shared" ref="I11:I13" si="1">SUM(F11:H11)</f>
        <v>69500</v>
      </c>
    </row>
    <row r="12" spans="1:9" s="8" customFormat="1" ht="13.9" x14ac:dyDescent="0.3">
      <c r="B12" s="22" t="s">
        <v>111</v>
      </c>
      <c r="C12" s="22" t="s">
        <v>109</v>
      </c>
      <c r="D12" s="23">
        <v>43300</v>
      </c>
      <c r="E12" s="24">
        <v>1</v>
      </c>
      <c r="F12" s="16">
        <v>0</v>
      </c>
      <c r="G12" s="16">
        <v>0</v>
      </c>
      <c r="H12" s="16">
        <v>43300</v>
      </c>
      <c r="I12" s="16">
        <f t="shared" si="1"/>
        <v>43300</v>
      </c>
    </row>
    <row r="13" spans="1:9" s="9" customFormat="1" ht="13.9" x14ac:dyDescent="0.3">
      <c r="B13" s="19" t="s">
        <v>6</v>
      </c>
      <c r="C13" s="25"/>
      <c r="D13" s="26"/>
      <c r="E13" s="26"/>
      <c r="F13" s="27">
        <f>SUM(F5:F12)</f>
        <v>148500</v>
      </c>
      <c r="G13" s="27">
        <f t="shared" ref="G13:H13" si="2">SUM(G5:G12)</f>
        <v>148500</v>
      </c>
      <c r="H13" s="27">
        <f t="shared" si="2"/>
        <v>112800</v>
      </c>
      <c r="I13" s="27">
        <f t="shared" si="1"/>
        <v>409800</v>
      </c>
    </row>
    <row r="14" spans="1:9" ht="47.45" customHeight="1" x14ac:dyDescent="0.3">
      <c r="B14" s="65" t="s">
        <v>65</v>
      </c>
      <c r="C14" s="65"/>
      <c r="D14" s="65"/>
      <c r="E14" s="65"/>
      <c r="F14" s="65"/>
      <c r="G14" s="65"/>
      <c r="H14" s="65"/>
      <c r="I14" s="65"/>
    </row>
    <row r="15" spans="1:9" ht="30" customHeight="1" x14ac:dyDescent="0.3"/>
    <row r="16" spans="1:9" x14ac:dyDescent="0.25">
      <c r="A16" s="4" t="s">
        <v>38</v>
      </c>
    </row>
    <row r="18" spans="1:10" s="20" customFormat="1" ht="41.45" x14ac:dyDescent="0.3">
      <c r="B18" s="50" t="s">
        <v>8</v>
      </c>
      <c r="C18" s="50"/>
      <c r="D18" s="28" t="s">
        <v>9</v>
      </c>
      <c r="E18" s="28" t="s">
        <v>10</v>
      </c>
      <c r="F18" s="29" t="s">
        <v>47</v>
      </c>
      <c r="G18" s="29" t="s">
        <v>1</v>
      </c>
      <c r="H18" s="15" t="s">
        <v>44</v>
      </c>
      <c r="I18" s="15" t="s">
        <v>48</v>
      </c>
    </row>
    <row r="19" spans="1:10" s="8" customFormat="1" ht="13.9" x14ac:dyDescent="0.3">
      <c r="B19" s="49" t="s">
        <v>11</v>
      </c>
      <c r="C19" s="49"/>
      <c r="D19" s="30">
        <v>7.6499999999999999E-2</v>
      </c>
      <c r="E19" s="23">
        <f>F13</f>
        <v>148500</v>
      </c>
      <c r="F19" s="16">
        <v>11360</v>
      </c>
      <c r="G19" s="16">
        <v>11360</v>
      </c>
      <c r="H19" s="16">
        <v>0</v>
      </c>
      <c r="I19" s="16">
        <f>SUM(F19:H19)</f>
        <v>22720</v>
      </c>
    </row>
    <row r="20" spans="1:10" s="8" customFormat="1" ht="13.9" x14ac:dyDescent="0.3">
      <c r="B20" s="49" t="s">
        <v>12</v>
      </c>
      <c r="C20" s="49"/>
      <c r="D20" s="30">
        <v>3.1199999999999999E-2</v>
      </c>
      <c r="E20" s="23">
        <f>F13</f>
        <v>148500</v>
      </c>
      <c r="F20" s="16">
        <v>4633</v>
      </c>
      <c r="G20" s="16">
        <v>4633</v>
      </c>
      <c r="H20" s="16">
        <v>0</v>
      </c>
      <c r="I20" s="16">
        <f>SUM(F20:H20)</f>
        <v>9266</v>
      </c>
    </row>
    <row r="21" spans="1:10" s="8" customFormat="1" ht="13.9" x14ac:dyDescent="0.3">
      <c r="B21" s="49" t="s">
        <v>13</v>
      </c>
      <c r="C21" s="49"/>
      <c r="D21" s="39">
        <v>9.8559999999999995E-2</v>
      </c>
      <c r="E21" s="23">
        <f>F13</f>
        <v>148500</v>
      </c>
      <c r="F21" s="16">
        <v>14637</v>
      </c>
      <c r="G21" s="16">
        <v>14637</v>
      </c>
      <c r="H21" s="16">
        <v>0</v>
      </c>
      <c r="I21" s="16">
        <f>SUM(F21:H21)</f>
        <v>29274</v>
      </c>
    </row>
    <row r="22" spans="1:10" s="8" customFormat="1" ht="13.9" x14ac:dyDescent="0.3">
      <c r="B22" s="47" t="s">
        <v>120</v>
      </c>
      <c r="C22" s="48"/>
      <c r="D22" s="30"/>
      <c r="E22" s="23"/>
      <c r="F22" s="16">
        <v>0</v>
      </c>
      <c r="G22" s="16">
        <v>0</v>
      </c>
      <c r="H22" s="16">
        <v>28200</v>
      </c>
      <c r="I22" s="16">
        <f>SUM(F22:H22)</f>
        <v>28200</v>
      </c>
    </row>
    <row r="23" spans="1:10" s="9" customFormat="1" ht="13.9" x14ac:dyDescent="0.3">
      <c r="B23" s="67" t="s">
        <v>6</v>
      </c>
      <c r="C23" s="67"/>
      <c r="D23" s="26"/>
      <c r="E23" s="26"/>
      <c r="F23" s="27">
        <f>SUM(F19:F22)</f>
        <v>30630</v>
      </c>
      <c r="G23" s="27">
        <f>SUM(G19:G22)</f>
        <v>30630</v>
      </c>
      <c r="H23" s="27">
        <f>SUM(H19:H22)</f>
        <v>28200</v>
      </c>
      <c r="I23" s="27">
        <f>SUM(F23:H23)</f>
        <v>89460</v>
      </c>
    </row>
    <row r="24" spans="1:10" ht="15.6" x14ac:dyDescent="0.3">
      <c r="B24" s="66" t="s">
        <v>125</v>
      </c>
      <c r="C24" s="66"/>
      <c r="D24" s="66"/>
      <c r="E24" s="66"/>
      <c r="F24" s="66"/>
      <c r="G24" s="66"/>
      <c r="H24" s="66"/>
      <c r="I24" s="66"/>
    </row>
    <row r="25" spans="1:10" ht="15.6" x14ac:dyDescent="0.3">
      <c r="B25" s="5" t="s">
        <v>129</v>
      </c>
      <c r="C25" s="40"/>
      <c r="D25" s="41"/>
    </row>
    <row r="26" spans="1:10" ht="30" customHeight="1" x14ac:dyDescent="0.3">
      <c r="B26" s="40"/>
      <c r="C26" s="40"/>
      <c r="D26" s="41"/>
    </row>
    <row r="27" spans="1:10" x14ac:dyDescent="0.25">
      <c r="A27" s="2" t="s">
        <v>39</v>
      </c>
    </row>
    <row r="28" spans="1:10" ht="15.6" x14ac:dyDescent="0.3">
      <c r="B28" s="2"/>
    </row>
    <row r="29" spans="1:10" ht="31.15" customHeight="1" x14ac:dyDescent="0.25">
      <c r="B29" s="52" t="s">
        <v>45</v>
      </c>
      <c r="C29" s="52"/>
      <c r="D29" s="52"/>
      <c r="E29" s="52"/>
      <c r="F29" s="52"/>
      <c r="G29" s="52"/>
      <c r="H29" s="52"/>
      <c r="I29" s="52"/>
    </row>
    <row r="30" spans="1:10" s="20" customFormat="1" ht="41.45" x14ac:dyDescent="0.3">
      <c r="B30" s="28" t="s">
        <v>15</v>
      </c>
      <c r="C30" s="28" t="s">
        <v>16</v>
      </c>
      <c r="D30" s="28" t="s">
        <v>17</v>
      </c>
      <c r="E30" s="50" t="s">
        <v>18</v>
      </c>
      <c r="F30" s="50"/>
      <c r="G30" s="29" t="s">
        <v>47</v>
      </c>
      <c r="H30" s="29" t="s">
        <v>1</v>
      </c>
      <c r="I30" s="15" t="s">
        <v>44</v>
      </c>
      <c r="J30" s="15" t="s">
        <v>48</v>
      </c>
    </row>
    <row r="31" spans="1:10" s="8" customFormat="1" ht="12.75" x14ac:dyDescent="0.2">
      <c r="B31" s="17" t="s">
        <v>19</v>
      </c>
      <c r="C31" s="17" t="s">
        <v>20</v>
      </c>
      <c r="D31" s="17" t="s">
        <v>21</v>
      </c>
      <c r="E31" s="55" t="s">
        <v>78</v>
      </c>
      <c r="F31" s="55"/>
      <c r="G31" s="16">
        <v>800</v>
      </c>
      <c r="H31" s="16">
        <v>800</v>
      </c>
      <c r="I31" s="16">
        <v>0</v>
      </c>
      <c r="J31" s="16">
        <f>SUM(G31:I31)</f>
        <v>1600</v>
      </c>
    </row>
    <row r="32" spans="1:10" s="8" customFormat="1" ht="12.75" x14ac:dyDescent="0.2">
      <c r="B32" s="17"/>
      <c r="C32" s="17"/>
      <c r="D32" s="17" t="s">
        <v>22</v>
      </c>
      <c r="E32" s="55" t="s">
        <v>79</v>
      </c>
      <c r="F32" s="55"/>
      <c r="G32" s="16">
        <v>2196</v>
      </c>
      <c r="H32" s="16">
        <v>2196</v>
      </c>
      <c r="I32" s="16">
        <v>0</v>
      </c>
      <c r="J32" s="16">
        <f t="shared" ref="J32:J38" si="3">SUM(G32:I32)</f>
        <v>4392</v>
      </c>
    </row>
    <row r="33" spans="1:10" s="8" customFormat="1" ht="25.5" x14ac:dyDescent="0.2">
      <c r="B33" s="17"/>
      <c r="C33" s="17"/>
      <c r="D33" s="17" t="s">
        <v>23</v>
      </c>
      <c r="E33" s="55" t="s">
        <v>80</v>
      </c>
      <c r="F33" s="55"/>
      <c r="G33" s="16">
        <v>852</v>
      </c>
      <c r="H33" s="16">
        <v>852</v>
      </c>
      <c r="I33" s="16">
        <v>0</v>
      </c>
      <c r="J33" s="16">
        <f t="shared" si="3"/>
        <v>1704</v>
      </c>
    </row>
    <row r="34" spans="1:10" s="8" customFormat="1" ht="12.75" x14ac:dyDescent="0.2">
      <c r="B34" s="17" t="s">
        <v>24</v>
      </c>
      <c r="C34" s="17"/>
      <c r="D34" s="17" t="s">
        <v>25</v>
      </c>
      <c r="E34" s="55" t="s">
        <v>81</v>
      </c>
      <c r="F34" s="55"/>
      <c r="G34" s="16">
        <v>736</v>
      </c>
      <c r="H34" s="16">
        <v>736</v>
      </c>
      <c r="I34" s="16">
        <v>0</v>
      </c>
      <c r="J34" s="16">
        <f t="shared" si="3"/>
        <v>1472</v>
      </c>
    </row>
    <row r="35" spans="1:10" s="8" customFormat="1" ht="12.75" x14ac:dyDescent="0.2">
      <c r="B35" s="17" t="s">
        <v>26</v>
      </c>
      <c r="C35" s="17" t="s">
        <v>27</v>
      </c>
      <c r="D35" s="17" t="s">
        <v>106</v>
      </c>
      <c r="E35" s="55" t="s">
        <v>60</v>
      </c>
      <c r="F35" s="55"/>
      <c r="G35" s="16">
        <v>400</v>
      </c>
      <c r="H35" s="16">
        <v>400</v>
      </c>
      <c r="I35" s="16">
        <v>0</v>
      </c>
      <c r="J35" s="16">
        <f t="shared" si="3"/>
        <v>800</v>
      </c>
    </row>
    <row r="36" spans="1:10" s="8" customFormat="1" ht="12.75" x14ac:dyDescent="0.2">
      <c r="B36" s="17"/>
      <c r="C36" s="17"/>
      <c r="D36" s="17" t="s">
        <v>107</v>
      </c>
      <c r="E36" s="55" t="s">
        <v>61</v>
      </c>
      <c r="F36" s="55"/>
      <c r="G36" s="16">
        <v>1098</v>
      </c>
      <c r="H36" s="16">
        <v>1098</v>
      </c>
      <c r="I36" s="16">
        <v>0</v>
      </c>
      <c r="J36" s="16">
        <f t="shared" si="3"/>
        <v>2196</v>
      </c>
    </row>
    <row r="37" spans="1:10" s="8" customFormat="1" ht="25.5" x14ac:dyDescent="0.2">
      <c r="B37" s="17"/>
      <c r="C37" s="17"/>
      <c r="D37" s="17" t="s">
        <v>108</v>
      </c>
      <c r="E37" s="55" t="s">
        <v>62</v>
      </c>
      <c r="F37" s="55"/>
      <c r="G37" s="16">
        <v>426</v>
      </c>
      <c r="H37" s="16">
        <v>426</v>
      </c>
      <c r="I37" s="16">
        <v>0</v>
      </c>
      <c r="J37" s="16">
        <f t="shared" si="3"/>
        <v>852</v>
      </c>
    </row>
    <row r="38" spans="1:10" s="9" customFormat="1" ht="12.75" x14ac:dyDescent="0.2">
      <c r="B38" s="18" t="s">
        <v>6</v>
      </c>
      <c r="C38" s="31"/>
      <c r="D38" s="26"/>
      <c r="E38" s="26"/>
      <c r="F38" s="26"/>
      <c r="G38" s="27">
        <f>SUM(G31:G37)</f>
        <v>6508</v>
      </c>
      <c r="H38" s="27">
        <f>SUM(H31:H37)</f>
        <v>6508</v>
      </c>
      <c r="I38" s="27">
        <f>SUM(I31:I37)</f>
        <v>0</v>
      </c>
      <c r="J38" s="27">
        <f t="shared" si="3"/>
        <v>13016</v>
      </c>
    </row>
    <row r="39" spans="1:10" x14ac:dyDescent="0.25">
      <c r="B39" s="61" t="s">
        <v>66</v>
      </c>
      <c r="C39" s="61"/>
      <c r="D39" s="61"/>
      <c r="E39" s="61"/>
      <c r="F39" s="61"/>
      <c r="G39" s="61"/>
      <c r="H39" s="61"/>
      <c r="I39" s="61"/>
    </row>
    <row r="40" spans="1:10" ht="21.6" customHeight="1" x14ac:dyDescent="0.25">
      <c r="B40" s="58" t="s">
        <v>88</v>
      </c>
      <c r="C40" s="59"/>
      <c r="D40" s="59"/>
      <c r="E40" s="59"/>
      <c r="F40" s="59"/>
      <c r="G40" s="59"/>
      <c r="H40" s="59"/>
      <c r="I40" s="59"/>
      <c r="J40" s="59"/>
    </row>
    <row r="41" spans="1:10" ht="66" customHeight="1" x14ac:dyDescent="0.25">
      <c r="B41" s="60" t="s">
        <v>127</v>
      </c>
      <c r="C41" s="59"/>
      <c r="D41" s="59"/>
      <c r="E41" s="59"/>
      <c r="F41" s="59"/>
      <c r="G41" s="59"/>
      <c r="H41" s="59"/>
      <c r="I41" s="59"/>
      <c r="J41" s="59"/>
    </row>
    <row r="42" spans="1:10" ht="30" customHeight="1" x14ac:dyDescent="0.25"/>
    <row r="43" spans="1:10" x14ac:dyDescent="0.25">
      <c r="A43" s="2" t="s">
        <v>40</v>
      </c>
    </row>
    <row r="44" spans="1:10" x14ac:dyDescent="0.25">
      <c r="B44" s="3"/>
    </row>
    <row r="45" spans="1:10" ht="61.9" customHeight="1" x14ac:dyDescent="0.25">
      <c r="B45" s="64" t="s">
        <v>122</v>
      </c>
      <c r="C45" s="64"/>
      <c r="D45" s="64"/>
      <c r="E45" s="64"/>
      <c r="F45" s="64"/>
      <c r="G45" s="64"/>
      <c r="H45" s="64"/>
      <c r="I45" s="64"/>
    </row>
    <row r="46" spans="1:10" s="20" customFormat="1" ht="63.75" x14ac:dyDescent="0.2">
      <c r="B46" s="50" t="s">
        <v>28</v>
      </c>
      <c r="C46" s="50"/>
      <c r="D46" s="50"/>
      <c r="E46" s="28" t="s">
        <v>18</v>
      </c>
      <c r="F46" s="29" t="s">
        <v>47</v>
      </c>
      <c r="G46" s="29" t="s">
        <v>1</v>
      </c>
      <c r="H46" s="15" t="s">
        <v>44</v>
      </c>
      <c r="I46" s="15" t="s">
        <v>48</v>
      </c>
      <c r="J46" s="28" t="s">
        <v>75</v>
      </c>
    </row>
    <row r="47" spans="1:10" s="8" customFormat="1" ht="12.75" x14ac:dyDescent="0.2">
      <c r="B47" s="49" t="s">
        <v>74</v>
      </c>
      <c r="C47" s="49"/>
      <c r="D47" s="49"/>
      <c r="E47" s="17" t="s">
        <v>83</v>
      </c>
      <c r="F47" s="16">
        <v>0</v>
      </c>
      <c r="G47" s="16">
        <v>0</v>
      </c>
      <c r="H47" s="16">
        <v>5000</v>
      </c>
      <c r="I47" s="16">
        <f>SUM(F47:H47)</f>
        <v>5000</v>
      </c>
      <c r="J47" s="32" t="s">
        <v>29</v>
      </c>
    </row>
    <row r="48" spans="1:10" s="8" customFormat="1" ht="12.75" x14ac:dyDescent="0.2">
      <c r="B48" s="62" t="s">
        <v>82</v>
      </c>
      <c r="C48" s="62"/>
      <c r="D48" s="62"/>
      <c r="E48" s="33" t="s">
        <v>116</v>
      </c>
      <c r="F48" s="16">
        <v>8199</v>
      </c>
      <c r="G48" s="16">
        <v>10000</v>
      </c>
      <c r="H48" s="16">
        <v>0</v>
      </c>
      <c r="I48" s="16">
        <f t="shared" ref="I48:I49" si="4">SUM(F48:H48)</f>
        <v>18199</v>
      </c>
      <c r="J48" s="32" t="s">
        <v>55</v>
      </c>
    </row>
    <row r="49" spans="1:10" s="9" customFormat="1" ht="12.75" x14ac:dyDescent="0.2">
      <c r="B49" s="18" t="s">
        <v>6</v>
      </c>
      <c r="C49" s="31"/>
      <c r="D49" s="31"/>
      <c r="E49" s="31"/>
      <c r="F49" s="27">
        <f>SUM(F47:F48)</f>
        <v>8199</v>
      </c>
      <c r="G49" s="27">
        <f>SUM(G47:G48)</f>
        <v>10000</v>
      </c>
      <c r="H49" s="27">
        <f>SUM(H47:H48)</f>
        <v>5000</v>
      </c>
      <c r="I49" s="27">
        <f t="shared" si="4"/>
        <v>23199</v>
      </c>
      <c r="J49" s="34"/>
    </row>
    <row r="50" spans="1:10" ht="71.45" customHeight="1" x14ac:dyDescent="0.25">
      <c r="B50" s="61" t="s">
        <v>126</v>
      </c>
      <c r="C50" s="61"/>
      <c r="D50" s="61"/>
      <c r="E50" s="61"/>
      <c r="F50" s="61"/>
      <c r="G50" s="61"/>
      <c r="H50" s="61"/>
      <c r="I50" s="61"/>
    </row>
    <row r="51" spans="1:10" ht="30" customHeight="1" x14ac:dyDescent="0.25"/>
    <row r="52" spans="1:10" x14ac:dyDescent="0.25">
      <c r="A52" s="2" t="s">
        <v>41</v>
      </c>
    </row>
    <row r="53" spans="1:10" x14ac:dyDescent="0.25">
      <c r="B53" s="2"/>
    </row>
    <row r="54" spans="1:10" ht="53.45" customHeight="1" x14ac:dyDescent="0.25">
      <c r="B54" s="52" t="s">
        <v>46</v>
      </c>
      <c r="C54" s="52"/>
      <c r="D54" s="52"/>
      <c r="E54" s="52"/>
      <c r="F54" s="52"/>
      <c r="G54" s="52"/>
      <c r="H54" s="52"/>
      <c r="I54" s="52"/>
    </row>
    <row r="55" spans="1:10" s="20" customFormat="1" ht="63.75" x14ac:dyDescent="0.2">
      <c r="B55" s="56" t="s">
        <v>28</v>
      </c>
      <c r="C55" s="57"/>
      <c r="D55" s="56" t="s">
        <v>18</v>
      </c>
      <c r="E55" s="57"/>
      <c r="F55" s="29" t="s">
        <v>47</v>
      </c>
      <c r="G55" s="29" t="s">
        <v>1</v>
      </c>
      <c r="H55" s="15" t="s">
        <v>44</v>
      </c>
      <c r="I55" s="15" t="s">
        <v>48</v>
      </c>
      <c r="J55" s="28" t="s">
        <v>75</v>
      </c>
    </row>
    <row r="56" spans="1:10" s="8" customFormat="1" ht="12.75" x14ac:dyDescent="0.2">
      <c r="B56" s="47" t="s">
        <v>84</v>
      </c>
      <c r="C56" s="48"/>
      <c r="D56" s="47" t="s">
        <v>89</v>
      </c>
      <c r="E56" s="48"/>
      <c r="F56" s="16">
        <v>0</v>
      </c>
      <c r="G56" s="16">
        <v>2400</v>
      </c>
      <c r="H56" s="16">
        <v>0</v>
      </c>
      <c r="I56" s="16">
        <f>F56+G56+H56</f>
        <v>2400</v>
      </c>
      <c r="J56" s="32" t="s">
        <v>30</v>
      </c>
    </row>
    <row r="57" spans="1:10" s="8" customFormat="1" ht="12.75" x14ac:dyDescent="0.2">
      <c r="B57" s="53" t="s">
        <v>85</v>
      </c>
      <c r="C57" s="54"/>
      <c r="D57" s="47" t="s">
        <v>87</v>
      </c>
      <c r="E57" s="48"/>
      <c r="F57" s="16">
        <v>4000</v>
      </c>
      <c r="G57" s="16">
        <v>4000</v>
      </c>
      <c r="H57" s="16">
        <v>0</v>
      </c>
      <c r="I57" s="16">
        <f>F57+G57+H57</f>
        <v>8000</v>
      </c>
      <c r="J57" s="32" t="s">
        <v>29</v>
      </c>
    </row>
    <row r="58" spans="1:10" s="8" customFormat="1" ht="12.75" x14ac:dyDescent="0.2">
      <c r="B58" s="47" t="s">
        <v>92</v>
      </c>
      <c r="C58" s="48"/>
      <c r="D58" s="47" t="s">
        <v>87</v>
      </c>
      <c r="E58" s="48"/>
      <c r="F58" s="16">
        <v>2000</v>
      </c>
      <c r="G58" s="16">
        <v>2000</v>
      </c>
      <c r="H58" s="16">
        <v>4000</v>
      </c>
      <c r="I58" s="16">
        <f>F58+G58+H58</f>
        <v>8000</v>
      </c>
      <c r="J58" s="32" t="s">
        <v>29</v>
      </c>
    </row>
    <row r="59" spans="1:10" s="8" customFormat="1" ht="12.75" x14ac:dyDescent="0.2">
      <c r="B59" s="47" t="s">
        <v>86</v>
      </c>
      <c r="C59" s="48"/>
      <c r="D59" s="47" t="s">
        <v>89</v>
      </c>
      <c r="E59" s="48"/>
      <c r="F59" s="16">
        <v>0</v>
      </c>
      <c r="G59" s="16">
        <v>2400</v>
      </c>
      <c r="H59" s="16">
        <v>0</v>
      </c>
      <c r="I59" s="16">
        <f t="shared" ref="I59:I61" si="5">SUM(F59:H59)</f>
        <v>2400</v>
      </c>
      <c r="J59" s="32" t="s">
        <v>30</v>
      </c>
    </row>
    <row r="60" spans="1:10" s="8" customFormat="1" ht="12.75" x14ac:dyDescent="0.2">
      <c r="B60" s="36" t="s">
        <v>91</v>
      </c>
      <c r="C60" s="37"/>
      <c r="D60" s="36" t="s">
        <v>90</v>
      </c>
      <c r="E60" s="37"/>
      <c r="F60" s="16">
        <v>0</v>
      </c>
      <c r="G60" s="16">
        <v>4200</v>
      </c>
      <c r="H60" s="16">
        <v>0</v>
      </c>
      <c r="I60" s="16">
        <f t="shared" si="5"/>
        <v>4200</v>
      </c>
      <c r="J60" s="32"/>
    </row>
    <row r="61" spans="1:10" s="9" customFormat="1" ht="12.75" x14ac:dyDescent="0.2">
      <c r="B61" s="18" t="s">
        <v>6</v>
      </c>
      <c r="C61" s="31"/>
      <c r="D61" s="31"/>
      <c r="E61" s="35"/>
      <c r="F61" s="27">
        <f>SUM(F56:F60)</f>
        <v>6000</v>
      </c>
      <c r="G61" s="27">
        <f>SUM(G56:G60)</f>
        <v>15000</v>
      </c>
      <c r="H61" s="27">
        <f>SUM(H56:H60)</f>
        <v>4000</v>
      </c>
      <c r="I61" s="27">
        <f t="shared" si="5"/>
        <v>25000</v>
      </c>
      <c r="J61" s="34"/>
    </row>
    <row r="62" spans="1:10" ht="93.6" customHeight="1" x14ac:dyDescent="0.25">
      <c r="B62" s="61" t="s">
        <v>121</v>
      </c>
      <c r="C62" s="61"/>
      <c r="D62" s="61"/>
      <c r="E62" s="61"/>
      <c r="F62" s="61"/>
      <c r="G62" s="61"/>
      <c r="H62" s="61"/>
      <c r="I62" s="61"/>
      <c r="J62" s="61"/>
    </row>
    <row r="63" spans="1:10" ht="30" customHeight="1" x14ac:dyDescent="0.25">
      <c r="B63" s="40"/>
    </row>
    <row r="64" spans="1:10" x14ac:dyDescent="0.25">
      <c r="A64" s="2" t="s">
        <v>42</v>
      </c>
    </row>
    <row r="65" spans="1:10" ht="63.6" customHeight="1" x14ac:dyDescent="0.25">
      <c r="B65" s="52" t="s">
        <v>123</v>
      </c>
      <c r="C65" s="52"/>
      <c r="D65" s="52"/>
      <c r="E65" s="52"/>
      <c r="F65" s="52"/>
      <c r="G65" s="52"/>
      <c r="H65" s="52"/>
      <c r="I65" s="52"/>
    </row>
    <row r="66" spans="1:10" s="7" customFormat="1" ht="38.25" x14ac:dyDescent="0.2">
      <c r="B66" s="50" t="s">
        <v>31</v>
      </c>
      <c r="C66" s="50"/>
      <c r="D66" s="28" t="s">
        <v>32</v>
      </c>
      <c r="E66" s="50" t="s">
        <v>18</v>
      </c>
      <c r="F66" s="50"/>
      <c r="G66" s="29" t="s">
        <v>47</v>
      </c>
      <c r="H66" s="29" t="s">
        <v>1</v>
      </c>
      <c r="I66" s="15" t="s">
        <v>44</v>
      </c>
      <c r="J66" s="15" t="s">
        <v>48</v>
      </c>
    </row>
    <row r="67" spans="1:10" s="8" customFormat="1" ht="12.75" x14ac:dyDescent="0.2">
      <c r="B67" s="49" t="s">
        <v>69</v>
      </c>
      <c r="C67" s="49"/>
      <c r="D67" s="17" t="s">
        <v>33</v>
      </c>
      <c r="E67" s="49" t="s">
        <v>117</v>
      </c>
      <c r="F67" s="49"/>
      <c r="G67" s="16">
        <v>15000</v>
      </c>
      <c r="H67" s="16">
        <v>5000</v>
      </c>
      <c r="I67" s="16">
        <v>0</v>
      </c>
      <c r="J67" s="16">
        <f>SUM(G67:I67)</f>
        <v>20000</v>
      </c>
    </row>
    <row r="68" spans="1:10" s="8" customFormat="1" ht="14.45" customHeight="1" x14ac:dyDescent="0.2">
      <c r="B68" s="49" t="s">
        <v>70</v>
      </c>
      <c r="C68" s="49"/>
      <c r="D68" s="17" t="s">
        <v>104</v>
      </c>
      <c r="E68" s="49" t="s">
        <v>99</v>
      </c>
      <c r="F68" s="49"/>
      <c r="G68" s="16">
        <v>8500</v>
      </c>
      <c r="H68" s="16">
        <v>0</v>
      </c>
      <c r="I68" s="16">
        <v>0</v>
      </c>
      <c r="J68" s="16">
        <f t="shared" ref="J68:J72" si="6">SUM(G68:I68)</f>
        <v>8500</v>
      </c>
    </row>
    <row r="69" spans="1:10" s="8" customFormat="1" ht="14.45" customHeight="1" x14ac:dyDescent="0.2">
      <c r="B69" s="47" t="s">
        <v>115</v>
      </c>
      <c r="C69" s="51"/>
      <c r="D69" s="38" t="s">
        <v>103</v>
      </c>
      <c r="E69" s="47" t="s">
        <v>105</v>
      </c>
      <c r="F69" s="51"/>
      <c r="G69" s="16">
        <v>0</v>
      </c>
      <c r="H69" s="16">
        <v>0</v>
      </c>
      <c r="I69" s="16">
        <v>5100</v>
      </c>
      <c r="J69" s="16">
        <v>5100</v>
      </c>
    </row>
    <row r="70" spans="1:10" s="8" customFormat="1" ht="12.75" x14ac:dyDescent="0.2">
      <c r="B70" s="49" t="s">
        <v>101</v>
      </c>
      <c r="C70" s="49"/>
      <c r="D70" s="17" t="s">
        <v>34</v>
      </c>
      <c r="E70" s="49" t="s">
        <v>118</v>
      </c>
      <c r="F70" s="49"/>
      <c r="G70" s="16">
        <v>31200</v>
      </c>
      <c r="H70" s="16">
        <v>21321</v>
      </c>
      <c r="I70" s="16">
        <v>0</v>
      </c>
      <c r="J70" s="16">
        <f t="shared" si="6"/>
        <v>52521</v>
      </c>
    </row>
    <row r="71" spans="1:10" s="8" customFormat="1" ht="12.75" x14ac:dyDescent="0.2">
      <c r="B71" s="49" t="s">
        <v>102</v>
      </c>
      <c r="C71" s="49"/>
      <c r="D71" s="17" t="s">
        <v>35</v>
      </c>
      <c r="E71" s="49" t="s">
        <v>112</v>
      </c>
      <c r="F71" s="49"/>
      <c r="G71" s="16">
        <v>50000</v>
      </c>
      <c r="H71" s="16">
        <v>0</v>
      </c>
      <c r="I71" s="16">
        <v>0</v>
      </c>
      <c r="J71" s="16">
        <f t="shared" si="6"/>
        <v>50000</v>
      </c>
    </row>
    <row r="72" spans="1:10" s="9" customFormat="1" ht="12.75" x14ac:dyDescent="0.2">
      <c r="B72" s="18" t="s">
        <v>6</v>
      </c>
      <c r="C72" s="31"/>
      <c r="D72" s="31"/>
      <c r="E72" s="31"/>
      <c r="F72" s="31"/>
      <c r="G72" s="27">
        <f>SUM(G67:G71)</f>
        <v>104700</v>
      </c>
      <c r="H72" s="27">
        <f t="shared" ref="H72:I72" si="7">SUM(H67:H71)</f>
        <v>26321</v>
      </c>
      <c r="I72" s="27">
        <f t="shared" si="7"/>
        <v>5100</v>
      </c>
      <c r="J72" s="27">
        <f t="shared" si="6"/>
        <v>136121</v>
      </c>
    </row>
    <row r="73" spans="1:10" ht="115.15" customHeight="1" x14ac:dyDescent="0.25">
      <c r="B73" s="61" t="s">
        <v>128</v>
      </c>
      <c r="C73" s="61"/>
      <c r="D73" s="61"/>
      <c r="E73" s="61"/>
      <c r="F73" s="61"/>
      <c r="G73" s="61"/>
      <c r="H73" s="61"/>
      <c r="I73" s="61"/>
    </row>
    <row r="74" spans="1:10" ht="20.45" customHeight="1" x14ac:dyDescent="0.25"/>
    <row r="75" spans="1:10" x14ac:dyDescent="0.25">
      <c r="A75" s="2" t="s">
        <v>36</v>
      </c>
    </row>
    <row r="76" spans="1:10" ht="30" customHeight="1" x14ac:dyDescent="0.25"/>
    <row r="77" spans="1:10" x14ac:dyDescent="0.25">
      <c r="A77" s="2" t="s">
        <v>43</v>
      </c>
    </row>
    <row r="79" spans="1:10" s="7" customFormat="1" ht="38.25" x14ac:dyDescent="0.2">
      <c r="B79" s="50" t="s">
        <v>17</v>
      </c>
      <c r="C79" s="50"/>
      <c r="D79" s="50" t="s">
        <v>18</v>
      </c>
      <c r="E79" s="50"/>
      <c r="F79" s="29" t="s">
        <v>47</v>
      </c>
      <c r="G79" s="29" t="s">
        <v>1</v>
      </c>
      <c r="H79" s="15" t="s">
        <v>67</v>
      </c>
      <c r="I79" s="15" t="s">
        <v>48</v>
      </c>
    </row>
    <row r="80" spans="1:10" s="8" customFormat="1" ht="12.75" x14ac:dyDescent="0.2">
      <c r="B80" s="47" t="s">
        <v>68</v>
      </c>
      <c r="C80" s="48"/>
      <c r="D80" s="78" t="s">
        <v>72</v>
      </c>
      <c r="E80" s="49"/>
      <c r="F80" s="16">
        <v>28000</v>
      </c>
      <c r="G80" s="16">
        <v>148000</v>
      </c>
      <c r="H80" s="16">
        <v>200000</v>
      </c>
      <c r="I80" s="16">
        <f>SUM(F80:H80)</f>
        <v>376000</v>
      </c>
    </row>
    <row r="81" spans="2:9" s="8" customFormat="1" ht="12.75" x14ac:dyDescent="0.2">
      <c r="B81" s="49" t="s">
        <v>93</v>
      </c>
      <c r="C81" s="49"/>
      <c r="D81" s="49" t="s">
        <v>98</v>
      </c>
      <c r="E81" s="49"/>
      <c r="F81" s="16">
        <v>22001</v>
      </c>
      <c r="G81" s="16">
        <v>22003</v>
      </c>
      <c r="H81" s="16">
        <v>0</v>
      </c>
      <c r="I81" s="16">
        <f>SUM(F81:H81)</f>
        <v>44004</v>
      </c>
    </row>
    <row r="82" spans="2:9" s="8" customFormat="1" ht="12.75" x14ac:dyDescent="0.2">
      <c r="B82" s="49" t="s">
        <v>53</v>
      </c>
      <c r="C82" s="49"/>
      <c r="D82" s="49" t="s">
        <v>97</v>
      </c>
      <c r="E82" s="49"/>
      <c r="F82" s="16">
        <v>5250</v>
      </c>
      <c r="G82" s="16">
        <v>5250</v>
      </c>
      <c r="H82" s="16">
        <v>0</v>
      </c>
      <c r="I82" s="16">
        <f t="shared" ref="I82:I85" si="8">SUM(F82:H82)</f>
        <v>10500</v>
      </c>
    </row>
    <row r="83" spans="2:9" s="8" customFormat="1" ht="12.75" x14ac:dyDescent="0.2">
      <c r="B83" s="49" t="s">
        <v>95</v>
      </c>
      <c r="C83" s="49"/>
      <c r="D83" s="49" t="s">
        <v>96</v>
      </c>
      <c r="E83" s="49"/>
      <c r="F83" s="16">
        <v>1500</v>
      </c>
      <c r="G83" s="16">
        <v>1500</v>
      </c>
      <c r="H83" s="16">
        <v>0</v>
      </c>
      <c r="I83" s="16">
        <f t="shared" si="8"/>
        <v>3000</v>
      </c>
    </row>
    <row r="84" spans="2:9" s="8" customFormat="1" ht="12.75" x14ac:dyDescent="0.2">
      <c r="B84" s="73" t="s">
        <v>94</v>
      </c>
      <c r="C84" s="73"/>
      <c r="D84" s="49" t="s">
        <v>119</v>
      </c>
      <c r="E84" s="49"/>
      <c r="F84" s="16">
        <v>800</v>
      </c>
      <c r="G84" s="16">
        <v>1200</v>
      </c>
      <c r="H84" s="16">
        <v>0</v>
      </c>
      <c r="I84" s="16">
        <f t="shared" si="8"/>
        <v>2000</v>
      </c>
    </row>
    <row r="85" spans="2:9" s="8" customFormat="1" ht="12.75" x14ac:dyDescent="0.2">
      <c r="B85" s="49" t="s">
        <v>54</v>
      </c>
      <c r="C85" s="49"/>
      <c r="D85" s="49" t="s">
        <v>100</v>
      </c>
      <c r="E85" s="49"/>
      <c r="F85" s="16">
        <v>2500</v>
      </c>
      <c r="G85" s="16">
        <v>2011</v>
      </c>
      <c r="H85" s="16">
        <v>0</v>
      </c>
      <c r="I85" s="16">
        <f t="shared" si="8"/>
        <v>4511</v>
      </c>
    </row>
    <row r="86" spans="2:9" s="9" customFormat="1" ht="12.75" x14ac:dyDescent="0.2">
      <c r="B86" s="74" t="s">
        <v>6</v>
      </c>
      <c r="C86" s="75"/>
      <c r="D86" s="25"/>
      <c r="E86" s="25"/>
      <c r="F86" s="27">
        <f>SUM(F80:F85)</f>
        <v>60051</v>
      </c>
      <c r="G86" s="27">
        <f>SUM(G80:G85)</f>
        <v>179964</v>
      </c>
      <c r="H86" s="27">
        <f>SUM(H80:H85)</f>
        <v>200000</v>
      </c>
      <c r="I86" s="27">
        <f>SUM(F86:H86)</f>
        <v>440015</v>
      </c>
    </row>
    <row r="87" spans="2:9" ht="124.15" customHeight="1" x14ac:dyDescent="0.25">
      <c r="B87" s="61" t="s">
        <v>124</v>
      </c>
      <c r="C87" s="61"/>
      <c r="D87" s="61"/>
      <c r="E87" s="61"/>
      <c r="F87" s="61"/>
      <c r="G87" s="61"/>
      <c r="H87" s="61"/>
      <c r="I87" s="61"/>
    </row>
    <row r="88" spans="2:9" x14ac:dyDescent="0.25">
      <c r="B88" s="44"/>
      <c r="C88" s="44"/>
      <c r="D88" s="44"/>
      <c r="E88" s="44"/>
      <c r="F88" s="44"/>
      <c r="G88" s="44"/>
      <c r="H88" s="44"/>
      <c r="I88" s="44"/>
    </row>
    <row r="89" spans="2:9" ht="39" x14ac:dyDescent="0.25">
      <c r="B89" s="50" t="s">
        <v>17</v>
      </c>
      <c r="C89" s="50"/>
      <c r="D89" s="50"/>
      <c r="E89" s="50"/>
      <c r="F89" s="29" t="s">
        <v>47</v>
      </c>
      <c r="G89" s="29" t="s">
        <v>1</v>
      </c>
      <c r="H89" s="15" t="s">
        <v>67</v>
      </c>
      <c r="I89" s="15" t="s">
        <v>48</v>
      </c>
    </row>
    <row r="90" spans="2:9" ht="15.6" customHeight="1" x14ac:dyDescent="0.25">
      <c r="B90" s="42" t="s">
        <v>51</v>
      </c>
      <c r="C90" s="43"/>
      <c r="D90" s="45"/>
      <c r="E90" s="46"/>
      <c r="F90" s="10">
        <v>364588</v>
      </c>
      <c r="G90" s="10">
        <f>G86+H72+G61+G49+H38+G23+G13</f>
        <v>416923</v>
      </c>
      <c r="H90" s="10">
        <f>H86+I72+H61+H49+I38+H23+H13</f>
        <v>355100</v>
      </c>
      <c r="I90" s="10">
        <f>SUM(F90:H90)</f>
        <v>1136611</v>
      </c>
    </row>
    <row r="91" spans="2:9" x14ac:dyDescent="0.25">
      <c r="F91" s="11"/>
      <c r="G91" s="11"/>
      <c r="H91" s="11"/>
      <c r="I91" s="12"/>
    </row>
    <row r="92" spans="2:9" x14ac:dyDescent="0.25">
      <c r="B92" s="69" t="s">
        <v>49</v>
      </c>
      <c r="C92" s="70"/>
      <c r="D92" s="68" t="s">
        <v>50</v>
      </c>
      <c r="E92" s="68"/>
      <c r="F92" s="13"/>
      <c r="G92" s="13"/>
      <c r="H92" s="13"/>
      <c r="I92" s="13"/>
    </row>
    <row r="93" spans="2:9" x14ac:dyDescent="0.25">
      <c r="B93" s="79"/>
      <c r="C93" s="80"/>
      <c r="D93" s="77">
        <v>0.13689999999999999</v>
      </c>
      <c r="E93" s="77"/>
      <c r="F93" s="10">
        <f>F90*D93</f>
        <v>49912.097199999997</v>
      </c>
      <c r="G93" s="10">
        <f>G90*D93</f>
        <v>57076.758699999998</v>
      </c>
      <c r="H93" s="13"/>
      <c r="I93" s="10">
        <f>SUM(F93:H93)</f>
        <v>106988.8559</v>
      </c>
    </row>
    <row r="94" spans="2:9" ht="31.15" customHeight="1" x14ac:dyDescent="0.25">
      <c r="B94" s="61" t="s">
        <v>71</v>
      </c>
      <c r="C94" s="61"/>
      <c r="D94" s="61"/>
      <c r="E94" s="61"/>
      <c r="F94" s="61"/>
      <c r="G94" s="61"/>
      <c r="H94" s="61"/>
      <c r="I94" s="61"/>
    </row>
    <row r="96" spans="2:9" ht="39" x14ac:dyDescent="0.25">
      <c r="B96" s="50" t="s">
        <v>17</v>
      </c>
      <c r="C96" s="50"/>
      <c r="D96" s="50"/>
      <c r="E96" s="50"/>
      <c r="F96" s="29" t="s">
        <v>47</v>
      </c>
      <c r="G96" s="29" t="s">
        <v>1</v>
      </c>
      <c r="H96" s="15" t="s">
        <v>67</v>
      </c>
      <c r="I96" s="15" t="s">
        <v>48</v>
      </c>
    </row>
    <row r="97" spans="2:9" ht="16.5" thickBot="1" x14ac:dyDescent="0.3">
      <c r="B97" s="71" t="s">
        <v>52</v>
      </c>
      <c r="C97" s="72"/>
      <c r="D97" s="76"/>
      <c r="E97" s="76"/>
      <c r="F97" s="14">
        <f>F90+F93</f>
        <v>414500.09720000002</v>
      </c>
      <c r="G97" s="14">
        <f>G90+G93</f>
        <v>473999.75870000001</v>
      </c>
      <c r="H97" s="14">
        <f>H90+H93</f>
        <v>355100</v>
      </c>
      <c r="I97" s="14">
        <f t="shared" ref="I97" si="9">I90+I93</f>
        <v>1243599.8559000001</v>
      </c>
    </row>
    <row r="98" spans="2:9" ht="16.5" thickTop="1" x14ac:dyDescent="0.25"/>
  </sheetData>
  <mergeCells count="79">
    <mergeCell ref="B89:C89"/>
    <mergeCell ref="D89:E89"/>
    <mergeCell ref="B93:C93"/>
    <mergeCell ref="B79:C79"/>
    <mergeCell ref="B81:C81"/>
    <mergeCell ref="B82:C82"/>
    <mergeCell ref="B80:C80"/>
    <mergeCell ref="D80:E80"/>
    <mergeCell ref="B71:C71"/>
    <mergeCell ref="D92:E92"/>
    <mergeCell ref="B92:C92"/>
    <mergeCell ref="E71:F71"/>
    <mergeCell ref="B97:C97"/>
    <mergeCell ref="B84:C84"/>
    <mergeCell ref="B85:C85"/>
    <mergeCell ref="B86:C86"/>
    <mergeCell ref="D84:E84"/>
    <mergeCell ref="D97:E97"/>
    <mergeCell ref="D93:E93"/>
    <mergeCell ref="B87:I87"/>
    <mergeCell ref="B96:C96"/>
    <mergeCell ref="D96:E96"/>
    <mergeCell ref="B94:I94"/>
    <mergeCell ref="D85:E85"/>
    <mergeCell ref="B3:I3"/>
    <mergeCell ref="B54:I54"/>
    <mergeCell ref="B29:I29"/>
    <mergeCell ref="B45:I45"/>
    <mergeCell ref="B83:C83"/>
    <mergeCell ref="D79:E79"/>
    <mergeCell ref="D81:E81"/>
    <mergeCell ref="D82:E82"/>
    <mergeCell ref="D83:E83"/>
    <mergeCell ref="B14:I14"/>
    <mergeCell ref="B39:I39"/>
    <mergeCell ref="B62:J62"/>
    <mergeCell ref="B73:I73"/>
    <mergeCell ref="B24:I24"/>
    <mergeCell ref="B23:C23"/>
    <mergeCell ref="B46:D46"/>
    <mergeCell ref="B47:D47"/>
    <mergeCell ref="B48:D48"/>
    <mergeCell ref="B18:C18"/>
    <mergeCell ref="B19:C19"/>
    <mergeCell ref="B20:C20"/>
    <mergeCell ref="B21:C21"/>
    <mergeCell ref="B22:C22"/>
    <mergeCell ref="B69:C69"/>
    <mergeCell ref="E30:F30"/>
    <mergeCell ref="E31:F31"/>
    <mergeCell ref="E32:F32"/>
    <mergeCell ref="E33:F33"/>
    <mergeCell ref="E34:F34"/>
    <mergeCell ref="E35:F35"/>
    <mergeCell ref="E36:F36"/>
    <mergeCell ref="E37:F37"/>
    <mergeCell ref="D55:E55"/>
    <mergeCell ref="D56:E56"/>
    <mergeCell ref="B40:J40"/>
    <mergeCell ref="B41:J41"/>
    <mergeCell ref="B55:C55"/>
    <mergeCell ref="B56:C56"/>
    <mergeCell ref="B50:I50"/>
    <mergeCell ref="D57:E57"/>
    <mergeCell ref="D58:E58"/>
    <mergeCell ref="D59:E59"/>
    <mergeCell ref="E70:F70"/>
    <mergeCell ref="E66:F66"/>
    <mergeCell ref="E67:F67"/>
    <mergeCell ref="E68:F68"/>
    <mergeCell ref="E69:F69"/>
    <mergeCell ref="B65:I65"/>
    <mergeCell ref="B57:C57"/>
    <mergeCell ref="B58:C58"/>
    <mergeCell ref="B59:C59"/>
    <mergeCell ref="B66:C66"/>
    <mergeCell ref="B67:C67"/>
    <mergeCell ref="B68:C68"/>
    <mergeCell ref="B70:C70"/>
  </mergeCells>
  <pageMargins left="0.7" right="0.7" top="0.75" bottom="0.75" header="0.3" footer="0.3"/>
  <pageSetup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Expenses</vt:lpstr>
      <vt:lpstr>Expenses!Print_Area</vt:lpstr>
    </vt:vector>
  </TitlesOfParts>
  <Company>NIST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Kinser</dc:creator>
  <cp:lastModifiedBy>Diane Henderson</cp:lastModifiedBy>
  <cp:lastPrinted>2014-01-15T20:37:12Z</cp:lastPrinted>
  <dcterms:created xsi:type="dcterms:W3CDTF">2013-03-05T15:26:08Z</dcterms:created>
  <dcterms:modified xsi:type="dcterms:W3CDTF">2014-07-14T17:53:18Z</dcterms:modified>
</cp:coreProperties>
</file>