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1775" windowHeight="4650" tabRatio="918" activeTab="1"/>
  </bookViews>
  <sheets>
    <sheet name="Version" sheetId="1" r:id="rId1"/>
    <sheet name="s(b) K-factors" sheetId="2" r:id="rId2"/>
    <sheet name="Effective CCE &amp; Density" sheetId="3" r:id="rId3"/>
    <sheet name="Meas Assurance Data Example" sheetId="4" r:id="rId4"/>
    <sheet name="s(t) Chart" sheetId="5" r:id="rId5"/>
    <sheet name="s(w) Chart" sheetId="6" r:id="rId6"/>
    <sheet name="Chk vs Humidity" sheetId="7" r:id="rId7"/>
    <sheet name="Chk vs Pressure" sheetId="8" r:id="rId8"/>
    <sheet name="Chk vs Temperature" sheetId="9" r:id="rId9"/>
  </sheets>
  <definedNames>
    <definedName name="PooledSwTable">'Meas Assurance Data Example'!$W$21:$X$210</definedName>
  </definedNames>
  <calcPr fullCalcOnLoad="1"/>
</workbook>
</file>

<file path=xl/comments2.xml><?xml version="1.0" encoding="utf-8"?>
<comments xmlns="http://schemas.openxmlformats.org/spreadsheetml/2006/main">
  <authors>
    <author>Ken Fraley</author>
    <author>Georgia L Harris</author>
  </authors>
  <commentList>
    <comment ref="C9" authorId="0">
      <text>
        <r>
          <rPr>
            <sz val="8"/>
            <rFont val="Tahoma"/>
            <family val="0"/>
          </rPr>
          <t>Number of Artifacts (or positions)
k - From TN 952
m - From Elect HB</t>
        </r>
      </text>
    </comment>
    <comment ref="D9" authorId="0">
      <text>
        <r>
          <rPr>
            <sz val="8"/>
            <rFont val="Tahoma"/>
            <family val="0"/>
          </rPr>
          <t>Number of Measurements
(e.g., number of double substitutions)</t>
        </r>
      </text>
    </comment>
    <comment ref="A1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</t>
        </r>
      </text>
    </comment>
    <comment ref="A1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-
Y2 +   -
Y3 +     -
Y4   + -
Y5   +   -
Y6     + -</t>
        </r>
      </text>
    </comment>
    <comment ref="A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-
Y2 -   +
Y3   + -
Y4   -   +
Y5     - +
Y6 -   +
Y7 + -
Y8   +   -</t>
        </r>
      </text>
    </comment>
    <comment ref="A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+   -
Y3  +     -
Y4  +       -
Y5    + -
Y6    +   -
Y7    +     -
Y8      + -
Y9      +   -
Y10       + -</t>
        </r>
      </text>
    </comment>
    <comment ref="A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
Y1  + -
Y2    + -
Y3      + -
Y4        + -
Y5  -       +
Y6  -     +
Y7    +   -
Y8    -     +
Y9      +   -
Y10 +   -</t>
        </r>
      </text>
    </comment>
    <comment ref="A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
Y2  +   -
Y3  +     -
Y4  +       -
Y5  +         -
Y6    + -
Y7    +   -
Y8    +     -
Y9    +       -
Y10     + -
Y11     +   -
Y12     +     -
Y13       + -
Y14       +   -
Y15         + -</t>
        </r>
      </text>
    </comment>
    <comment ref="A5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
Y1 +   -
Y2 +     -
Y3 +       -
Y4 +         -
Y5   + -
Y6   +   -
Y7   +     -
Y8   +       -</t>
        </r>
      </text>
    </comment>
    <comment ref="A6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  -
Y2  -     +
Y3      +   -
Y4    +       -
Y5    -     +
Y6        -   +
Y7    - +
Y8    +   -
Y9      -     +
Y10 -       +
Y11 +         -
Y12       + -</t>
        </r>
      </text>
    </comment>
    <comment ref="A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  -
Y2  +     -
Y3  +       -
Y4  +         -
Y5  +           -
Y6    + -
Y7    +   -
Y8    +     -
Y9    +       -
Y10   +         -</t>
        </r>
      </text>
    </comment>
    <comment ref="A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
Y1  + -
Y2    + -
Y3      + -
Y4        + -
Y5          + -
Y6            + -
Y7  -           +
Y8  -   +
Y9      -   +
Y10         -   +
Y11   +         -
Y12   -   +
Y13       -   +
Y14 +         -</t>
        </r>
      </text>
    </comment>
    <comment ref="A102" authorId="0">
      <text>
        <r>
          <rPr>
            <sz val="9"/>
            <rFont val="Fixedsys"/>
            <family val="3"/>
          </rPr>
          <t>Design Matrix
   1 1 1 1 1 1 1 1
Y1 +       -
Y2 +         -
Y3   +         -
Y4   +           -
Y5     +         -
Y6     +   -
Y7       +   -
Y8       +     -</t>
        </r>
      </text>
    </comment>
    <comment ref="A1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-
Y2  +     -
Y3  +       -
Y4  +         -
Y5  +           -
Y6  +             -
Y7    + -
Y8    +   -
Y9    +     -
Y10   +       -
Y11   +         -
Y12   +           -</t>
        </r>
      </text>
    </comment>
    <comment ref="A1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-
Y2  +       -
Y3  +         -
Y4  +           -
Y5  +             -
Y6    +   -
Y7    +     -
Y8    +       -
Y9    +         -
Y10   +           -
Y11     + -
Y12     +   -
Y13     +     -
Y14     +       -
Y15     +         -</t>
        </r>
      </text>
    </comment>
    <comment ref="A12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          -
Y2            - +
Y3      -     +
Y4    - +
Y5    +           -
Y6          -     +
Y7        - +
Y8  -     +
Y9  -   +
Y10     -   +
Y11         -   +
Y12   +         -
Y13   -   +
Y14       -   +
Y15           -   +
Y16 +             -</t>
        </r>
      </text>
    </comment>
    <comment ref="A14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    -
Y2  +           -
Y3  +       -
Y4  +             -
Y5    +     -
Y6    +           -
Y7    +       -
Y8    +             -
Y9      +     -
Y10     +           -
Y11     + -
Y12     +       -</t>
        </r>
      </text>
    </comment>
    <comment ref="A16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  -
Y3    +         -
Y4    +             -
Y5      +         -
Y6      +             -
Y7        +         -
Y8        +   -
Y9          +         -
Y10         +   -</t>
        </r>
      </text>
    </comment>
    <comment ref="A17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-
Y2  +         -
Y3  +           -
Y4    +     -
Y5    +           -
Y6    +             -
Y7      +     -
Y8      +         -
Y9      +             -
Y10       +     -
Y11       +         -
Y12       +           -</t>
        </r>
      </text>
    </comment>
    <comment ref="A1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 1
Y1  +         -
Y2  +           -
Y3  +               -
Y4    +         -
Y5    +           -
Y6    +               -
Y7      +         -
Y8      +           -
Y9      +     -
Y10       +         -
Y11       +           -
Y12       +     -
Y13         +         -
Y14         + -
Y15         +     -</t>
        </r>
      </text>
    </comment>
    <comment ref="A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- + - +
Y2  - + - - + +
Y3  + - + - - +
Y4  - + - + - +
Y5  - - + - + +
Y6  + - - + + -
Y7  + + - - + -
Y8  + + + - - -
Y9  - + + + - -
Y10 - - + + + -</t>
        </r>
      </text>
    </comment>
    <comment ref="A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
Y1  + -   +   -
Y2    + -   + -
Y3  +   + -   -
Y4    +   + - -
Y5  -   +   + -
Y6  + - -     +
Y7    + - -   +
Y8      + - - +
Y9  -     + - +
Y10 - -     + +
Y11 - + + -
Y12   - + + -
Y13 -   - + +
Y14 + -   - +
Y15 + + -   -</t>
        </r>
      </text>
    </comment>
    <comment ref="A8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
Y1 + + - + - -
Y2   + + - + - -
Y3 -   + + - + -
Y4 - -   + + - +
Y5 + - -   + + -
Y6 - + - -   + +
Y7 + - + - -   +</t>
        </r>
      </text>
    </comment>
    <comment ref="A1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
Y1 + + + + - - - -
Y2 + + - - + + - -
Y3 + - + - + - + -
Y4 + + - - - - + +
Y5 + - + - - + - +
Y6 + - - + + - - +
Y7 + - - + - + + -</t>
        </r>
      </text>
    </comment>
    <comment ref="A13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
Y1  + -   -     +
Y2  + + -   -
Y3    + + -   -
Y4      + + -   -
Y5  -     + + -
Y6    -     + + -
Y7  -   -     + +
Y8  + -   +       -
Y9    + -   +     -
Y10     + -   +   -
Y11       + -   + -
Y12 +       + -   -
Y13   +       + - -
Y14 -   +       + -</t>
        </r>
      </text>
    </comment>
    <comment ref="A1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 1 1 1 1 1
Y1 + - + - + - + -
Y2   + - + + - - - +
Y3 +   - + - - + + -
Y4 - -   + - + + - +
Y5 + + +   - + - - -
Y6 + - - -   + - + +
Y7 - - + + +   - + -
Y8 - + + - - -   + +
Y9 - + - - + + +   -</t>
        </r>
      </text>
    </comment>
    <comment ref="A15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 1 1 1 1 1 1 1 1
Y1  + + + - - -
Y2  + + +       - - -
Y3        + + + - - -
Y4  + -   + -   + -
Y5  +   - +   - +   -
Y6    + -   + -   + -
Y7  + -     + - -   +
Y8  +   - - +     - +
Y9    + - -   + + -
Y10 + -   -   +   + -
Y11 +   -   - + - +
Y12   + - + -   -   +</t>
        </r>
      </text>
    </comment>
    <comment ref="A18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1 1 1
Y1 + -   -
Y2 +   - -
Y3 + - -
Y4   +   -
Y5   + -
Y6     + -</t>
        </r>
      </text>
    </comment>
    <comment ref="A1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1 1 1 1
Y1  + + - - -
Y2  + - + - -
Y3  + - - + -
Y4  + - - - +
Y5  + - -
Y6  + -   -
Y7  + -     -
Y8  +   - -
Y9  +   -   -
Y10 +     - -
Y11   + + - -
Y12   + - + -
Y13   + - - +</t>
        </r>
      </text>
    </comment>
    <comment ref="A2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1 1
Y1 + - + -
Y2 + - - +
Y3 + -
Y4 +   - -
Y5   + - -
Y6     + -</t>
        </r>
      </text>
    </comment>
    <comment ref="A21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
Y1  + - - +
Y2  + -   - +
Y3  + - +   -
Y4  + -
Y5  +   - -
Y6  +   -   -
Y7  +     - -
Y8    + - -
Y9    + -   -
Y10   +   - -</t>
        </r>
      </text>
    </comment>
    <comment ref="A30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2 2 2 1 1
Y1 + -
Y2 +   -
Y3   + -
Y4 +     - -
Y5   +   - -
Y6     + - -
Y7       + -</t>
        </r>
      </text>
    </comment>
    <comment ref="A2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
Y1  + + - - - -
Y2  + - + + - -
Y3  + - + - + -
Y4  + - + - - +
Y5  + - - + + -
Y6  + - - + - +
Y7  + - - - + +
Y8  +   + - - -
Y9  +   - + - -
Y10   + - - + -
Y11   + - - - +
Y12 +   - - + -
Y13 +   - - - +
Y14   + + - - -
Y15   + - + - -</t>
        </r>
      </text>
    </comment>
    <comment ref="A22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
Y1  + - + - - +
Y2  + -   + - - +
Y3  + - +   + - -
Y4  + - - +   + -
Y5  + - - - +   +
Y6  + + - - - -
Y7  + + - - -   -
Y8  + + - -   - -
Y9  + + -   - - -
Y10 + +   - - - -</t>
        </r>
      </text>
    </comment>
    <comment ref="A23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1 1 1 1 1 1
Y1  + + + - - - - -
Y2  + + - + - - - -
Y3  + + - - + - - -
Y4  + + - - - + - -
Y5  + + - - - - + -
Y6  + + - - - - - +
Y7  + - + - - + - +
Y8  + - - + - - + +
Y9  + - + - + - - +
Y10 + - - + - + - +
Y11 + - - - + - + +
Y12 + - + - - + + -
Y13 + - + + - - + -
Y14 + - + + + - - -
Y15 + - - + + + - -
Y16 + - - - + + + -</t>
        </r>
      </text>
    </comment>
    <comment ref="A24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</t>
        </r>
      </text>
    </comment>
    <comment ref="A26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
Y1  + -
Y2  +   -
Y3  +     - -
Y4  +     -   -
Y5  +       - -
Y6    + -
Y7    +   - -
Y8    +   -   -
Y9    +     - -
Y10     + - -
Y11     + -   -
Y12     +   - -
Y13       + -
Y14       +   -
Y15         + -</t>
        </r>
      </text>
    </comment>
    <comment ref="A27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1 1 1 1
Y1  + -
Y2  +   -
Y3  +     - -
Y4  +         - -
Y5    + -
Y6    +   -   -
Y7    +     -   -
Y8      + -     -
Y9      +   - -
Y10       + + - -
Y11       + - + -
Y12       + - - +</t>
        </r>
      </text>
    </comment>
    <comment ref="A2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2 2 2 2 1 1
Y1  + -
Y2  +   -
Y3  +     -
Y4  +       - -
Y5    + -
Y6    +   -
Y7    +     - -
Y8      + -
Y9      +   - -
Y10       + - -
Y11         + -</t>
        </r>
      </text>
    </comment>
    <comment ref="A30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3 2 1 1
Y1 + - - + -
Y2 + - - - +
Y3 + - -
Y4 + -   - -
Y5   + - -
Y6   + -   -
Y7     + - -
Y8       + -</t>
        </r>
      </text>
    </comment>
    <comment ref="A3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
Y1  + - - + -  
Y2  + - -   + -
Y3  + - - -   +
Y4  + - -      
Y5  +   - - - -
Y6    + - + - -
Y7    + - - + -
Y8    + - - - +
Y9      + - -  
Y10     + -   -
Y11     +   - -</t>
        </r>
      </text>
    </comment>
    <comment ref="A3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+ - - -
Y2  + - - + - -
Y3  + - - - + +
Y4  + - -   + -
Y5  + -   - + -
Y6  + - -   - +
Y7  + -   - - +
Y8  + -     - -
Y9  +   - - -
Y10 +   - -   -
Y11     + -</t>
        </r>
      </text>
    </comment>
    <comment ref="A34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
Y1  + - -
Y2  + -   -
Y3  + -     - -
Y4  +   - - -
Y5  +   - -   -
Y6    + -   -
Y7    + -     -
Y8    +   - -
Y9    +   -   -
Y10     + -
Y11     +   - -
Y12       + - -</t>
        </r>
      </text>
    </comment>
    <comment ref="A36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
Y1  + -   + - -
Y2  + -   - + +
Y3  + -     + -
Y4  + -     - +
Y5  +   - -
Y6  +   -   - -
Y7    + - -
Y8    + -   - -
Y9      + - -
Y10     + -   -
Y11       + - -
Y12         + -</t>
        </r>
      </text>
    </comment>
    <comment ref="A37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-
Y2  +   - -
Y3    + - -
Y4  +   -   - -
Y5  +   -   -   -
Y6  +   -     - -
Y7    + -   - -
Y8    + -   -   -
Y9    + -     - -
Y10 +     - - - -
Y11   +   - - - -
Y12     +   - - -
Y13       + - -
Y14       + -   -
Y15       +   - -</t>
        </r>
      </text>
    </comment>
    <comment ref="A3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1 1 1
Y1 + - - - -
Y2   + - -
Y3   + -   -
Y4   +   - -
Y5     + -
Y6     +   -
Y7       + -</t>
        </r>
      </text>
    </comment>
    <comment ref="A40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  + - + -
Y3   + - - +
Y4   + -
Y5   +   - -
Y6     + - -
Y7       + -</t>
        </r>
      </text>
    </comment>
    <comment ref="A4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
Y1 + - - -
Y2 + - -   -
Y3   + - + -
Y4   + - - +
Y5   + -
Y6   +   - -
Y7     + - -
Y8       + -</t>
        </r>
      </text>
    </comment>
    <comment ref="A40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2 2 1 1 1
Y1 + - - - - +
Y2 + - - - + -
Y3 + - - + - -
Y4 + -   - - -
Y5 +   - - - -
Y6   + - + -
Y7   + - -   +
Y8   + -   + -</t>
        </r>
      </text>
    </comment>
    <comment ref="A41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2 2 1 1 1 1
Y1  + - - -
Y2  + - -   -
Y3  + - -     -
Y4  + - -       -
Y5    +   + - - -
Y6      + + - - -
Y7    + + - - - -
Y8          + -
Y9          +   -
Y10           + -</t>
        </r>
      </text>
    </comment>
    <comment ref="A32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1 1 1 1
Y1  + - -
Y2  + -   - -
Y3  + -       - -
Y4  +   - - - -
Y5  +   - - -   -
Y6  +   - -   - -
Y7  +   -   - - -
Y8    + - -
Y9    + -   -
Y10   + -     -
Y11   + -       -</t>
        </r>
      </text>
    </comment>
    <comment ref="A3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3 2 2 1 1 1
Y1  + - -
Y2  + -   -
Y3  +   - - -
Y4  +   - -   -
Y5  +   - -     -
Y6    +   - -
Y7    +   -   -
Y8    +   -     -
Y9    +     - - -
Y10         + -
Y11           + -
Y12         -   +</t>
        </r>
      </text>
    </comment>
    <comment ref="A4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2 2 1 1 1 1
Y1  +   - - -
Y2    + - -   -
Y3  +   - -     -
Y4    + - -       -
Y5      + + - - - -
Y6      +   -   -
Y7      +     -   -
Y8        + -     -
Y9        +   - -
Y10         +   -
Y11           +   -</t>
        </r>
      </text>
    </comment>
    <comment ref="A38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5 3 2 1 1 1
Y1  +   - -
Y2    + - -
Y3  +     - - - -
Y4    +   - - - -
Y5  +   -   - -
Y6  +   -   -   -
Y7  +   -     - -
Y8    + -   - -
Y9    + -   -   -
Y10   + -     - -</t>
        </r>
      </text>
    </comment>
    <comment ref="A49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3 2 1 1 1
Y1  + - -
Y2  + -   -
Y3  + -     -
Y4  +   - - -
Y5    + - -
Y6    + -   -
Y7    +   - -
Y8      + -
Y9      +   -
Y10       + -</t>
        </r>
      </text>
    </comment>
    <comment ref="A1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
Y1 + -
Y2 +   -
Y3   + -
Y4   - +
Y5 -   +
Y6 - +</t>
        </r>
      </text>
    </comment>
    <comment ref="A44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5 4 4 3 2 2 1 1
Y1  + +   - - - - -
Y2  +   + - - - - -
Y3  + -         -
Y4  +   -         -
Y5  +   -       -
Y6  + -     -
Y7  +     -   - -
Y8  +     - - -
Y9  + -   -
Y10 +   -   -
Y11 +   - -
Y12 + - -</t>
        </r>
      </text>
    </comment>
    <comment ref="A4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2 2 1 1
Y1 + - - + -
Y2 + - - - +
Y3 + -   - -
Y4 +   - - -
Y5   + - + -
Y6   + - - +</t>
        </r>
      </text>
    </comment>
    <comment ref="A44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- +
Y2  + - - + -
Y3  + - -
Y4  + -   - -
Y5  +   - - -
Y6    + - - +
Y7    + - + -
Y8    + -
Y9    +   - -
Y10     + - -</t>
        </r>
      </text>
    </comment>
    <comment ref="A45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
Y1  + - - + -
Y2  + - - - +
Y3  + - -
Y4  + -   - -
Y5  +   - - -
Y6    + - + -
Y7    + - - +
Y8    + -
Y9    +   - -
Y10     + - -
Y11       + -</t>
        </r>
      </text>
    </comment>
    <comment ref="A457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2 2 1 1 1
Y1  + - -
Y2  + -   - -
Y3  + -   -   -
Y4  + -     - -
Y5  +   - - -
Y6  +   - -   -
Y7  +   -   - -
Y8    + - + -
Y9    + - -   +
Y10   + -   + -</t>
        </r>
      </text>
    </comment>
    <comment ref="A464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1 1
Y1 + - + - -
Y2 + - - + +
Y3 + -   + -
Y4 + -   - +
Y5 + -
Y6 +   - - -
Y7   + - - -
Y8     + - -
Y9       + -</t>
        </r>
      </text>
    </comment>
    <comment ref="A47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4 2 2 1 1
Y1 + - + - + -
Y2 + - + - - +
Y3 + - - +
Y4 + - +   - -
Y5 + -   - + +
Y6 +   -   - -
Y7 +   - - - +
Y8   +   - - -
Y9   + - - + -</t>
        </r>
      </text>
    </comment>
    <comment ref="A479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4 4 2 2 1 1 1
Y1  +   - -
Y2  +   -   - -
Y3  +   -   -   -
Y4  +   -     - -
Y5  +     - - -
Y6  +     - -   -
Y7  +     -   - -
Y8    + - -
Y9    + -   - -
Y10   + -   -   -
Y11   + -     - -
Y12   +   - - -
Y13   +   - -   -
Y14   +   -   - -</t>
        </r>
      </text>
    </comment>
    <comment ref="A48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  +
Y2 +   - - -
Y3 + -   -
Y4 + -     -
Y5   + - -
Y6   + -   -
Y7     + - -
Y8       + -</t>
        </r>
      </text>
    </comment>
    <comment ref="A49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4 3 2 1 1
Y1 + - - +
Y2 + - -   +
Y3 + -   -
Y4 + -     -
Y5 +   - - -
Y6   + - -
Y7   + -   -
Y8     + - -
Y9       + -</t>
        </r>
      </text>
    </comment>
    <comment ref="A505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2 2 1 1
Y1 +     -
Y2 +       -
Y3 + -     +
Y4 +   - +
Y5 + -   +
Y6 +   -   +
Y7   + -</t>
        </r>
      </text>
    </comment>
    <comment ref="A511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4 3 2 1 1
Y1  + - - - -
Y2  + - - -   -
Y3    + - -   +
Y4    +   - - -
Y5    + -   -
Y6    + -     -
Y7      + - -
Y8      + -   -
Y9        + - -
Y10         + -</t>
        </r>
      </text>
    </comment>
    <comment ref="A51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1 1 1
Y1  + - - - - -
Y2    + - - - -
Y3      + - -
Y4      +   - -
Y5      + -   -
Y6        + -
Y7        +   -
Y8          + -
</t>
        </r>
      </text>
    </comment>
    <comment ref="A52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2 2 1 1
Y1  + - - - -
Y2    + - - -
Y3      + - + -
Y4      + - - +
Y5      + -
Y6      +   - -
Y7        + - -
Y8          + -</t>
        </r>
      </text>
    </comment>
    <comment ref="A52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3 2 1 1
Y1  + - - -
Y2  + - -   - -
Y3    + - - - +
Y4    + - - + -
Y5    + - -
Y6    + -   - -
Y7      + - -
Y8      + -   -
Y9        + - -
Y10         + -</t>
        </r>
      </text>
    </comment>
    <comment ref="A538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5 4 3 2 1
Y1 + - - +
Y2 + -   - +
Y3 + -     -
Y4 +   - -
Y5   + - - +
Y6   + -   -
Y7     + - -</t>
        </r>
      </text>
    </comment>
    <comment ref="A542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10 5 4 3 2 1
Y1  + - -     -
Y2  + -   - -
Y3  +   - - - -
Y4    + - - +
Y5    + -   - +
Y6    + -     -
Y7    +   - -
Y8      + - - +
Y9      + -   -
Y10       + - -</t>
        </r>
      </text>
    </comment>
    <comment ref="A546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6 5 4 3 2 1
Y1 + - - +
Y2 +   - - + -
Y3 + -     - +
Y4 + -       -
Y5 +   -   -
Y6   + -     -
Y7   +   - -
Y8     + -   -
Y9       + - -</t>
        </r>
      </text>
    </comment>
    <comment ref="A550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10 6 5 4 3 2 1
Y1 + -   -
Y2 +   - -     -
Y3 +   -   - -
Y4   + - - +
Y5   +   - - + -
Y6   + -     - +
Y7   + -       -
Y8   +   -   -
Y9     + -     -
Y10    +   - -
Y11      + -   -
Y12        + - -</t>
        </r>
      </text>
    </comment>
    <comment ref="A32" authorId="0">
      <text>
        <r>
          <rPr>
            <sz val="9"/>
            <color indexed="10"/>
            <rFont val="Fixedsys"/>
            <family val="3"/>
          </rPr>
          <t>Direct Reading</t>
        </r>
        <r>
          <rPr>
            <sz val="9"/>
            <rFont val="Fixedsys"/>
            <family val="3"/>
          </rPr>
          <t xml:space="preserve">
</t>
        </r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1 1 1 1
Y1 +       -
Y2   +     -
Y3     +   -
Y4       + -
Y5       + -
Y6     +   -
Y7   +     -
Y8 +       -</t>
        </r>
      </text>
    </comment>
    <comment ref="A208" authorId="0">
      <text>
        <r>
          <rPr>
            <sz val="9"/>
            <color indexed="10"/>
            <rFont val="Fixedsys"/>
            <family val="3"/>
          </rPr>
          <t>Direct Reading
Design Matrix</t>
        </r>
        <r>
          <rPr>
            <sz val="9"/>
            <rFont val="Fixedsys"/>
            <family val="3"/>
          </rPr>
          <t xml:space="preserve">
    2 2 1 1
Y1  +       -
Y2    +     -
Y3      + + -
Y4      +     -
Y5        +   -
Y6        +   -
Y7      +     -
Y8      + + -
Y9    +     -
Y10 +       -</t>
        </r>
      </text>
    </comment>
    <comment ref="A533" authorId="0">
      <text>
        <r>
          <rPr>
            <sz val="9"/>
            <color indexed="10"/>
            <rFont val="Fixedsys"/>
            <family val="3"/>
          </rPr>
          <t>Design Matrix</t>
        </r>
        <r>
          <rPr>
            <sz val="9"/>
            <rFont val="Fixedsys"/>
            <family val="3"/>
          </rPr>
          <t xml:space="preserve">
    10 10 5 3 2 1 1
Y1   +  -
Y2   +    - - -
Y3      + - - -
Y4   +    - -   - -
Y5      + - -   - -
Y6        + - - - +
Y7        + - - + -
Y8        + - -
Y9        + -   - -
Y10         + - -
Y11         + -   -
Y12           + - -
Y13             + -</t>
        </r>
      </text>
    </comment>
    <comment ref="E9" authorId="1">
      <text>
        <r>
          <rPr>
            <sz val="8"/>
            <rFont val="Tahoma"/>
            <family val="2"/>
          </rPr>
          <t>Degrees of freedom</t>
        </r>
      </text>
    </comment>
    <comment ref="J8" authorId="1">
      <text>
        <r>
          <rPr>
            <sz val="8"/>
            <rFont val="Tahoma"/>
            <family val="2"/>
          </rPr>
          <t>Enter the standard deviation of the process for the check standard (from the control chart).</t>
        </r>
        <r>
          <rPr>
            <sz val="8"/>
            <rFont val="Tahoma"/>
            <family val="0"/>
          </rPr>
          <t xml:space="preserve">
</t>
        </r>
      </text>
    </comment>
    <comment ref="K8" authorId="1">
      <text>
        <r>
          <rPr>
            <sz val="8"/>
            <rFont val="Tahoma"/>
            <family val="0"/>
          </rPr>
          <t>Enter the accepted standard deviation of the process (pooled, within-process).</t>
        </r>
      </text>
    </comment>
  </commentList>
</comments>
</file>

<file path=xl/sharedStrings.xml><?xml version="1.0" encoding="utf-8"?>
<sst xmlns="http://schemas.openxmlformats.org/spreadsheetml/2006/main" count="2424" uniqueCount="525">
  <si>
    <r>
      <t>1</t>
    </r>
    <r>
      <rPr>
        <sz val="10"/>
        <rFont val="Arial"/>
        <family val="0"/>
      </rPr>
      <t xml:space="preserve"> 1 1</t>
    </r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</si>
  <si>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</si>
  <si>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</t>
    </r>
    <r>
      <rPr>
        <b/>
        <sz val="10"/>
        <color indexed="10"/>
        <rFont val="Arial"/>
        <family val="2"/>
      </rPr>
      <t>1</t>
    </r>
  </si>
  <si>
    <r>
      <t>K</t>
    </r>
    <r>
      <rPr>
        <vertAlign val="subscript"/>
        <sz val="10"/>
        <rFont val="Arial"/>
        <family val="2"/>
      </rPr>
      <t>2</t>
    </r>
  </si>
  <si>
    <r>
      <t>K</t>
    </r>
    <r>
      <rPr>
        <vertAlign val="subscript"/>
        <sz val="10"/>
        <rFont val="Arial"/>
        <family val="2"/>
      </rPr>
      <t>1</t>
    </r>
  </si>
  <si>
    <r>
      <t>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</si>
  <si>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t</t>
    </r>
  </si>
  <si>
    <r>
      <t>s</t>
    </r>
    <r>
      <rPr>
        <vertAlign val="subscript"/>
        <sz val="10"/>
        <rFont val="Arial"/>
        <family val="2"/>
      </rPr>
      <t>b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</si>
  <si>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</si>
  <si>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</si>
  <si>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</si>
  <si>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</si>
  <si>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</si>
  <si>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</si>
  <si>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</t>
    </r>
    <r>
      <rPr>
        <b/>
        <sz val="10"/>
        <color indexed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</si>
  <si>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</si>
  <si>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</si>
  <si>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</si>
  <si>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</si>
  <si>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</t>
    </r>
    <r>
      <rPr>
        <b/>
        <sz val="10"/>
        <color indexed="10"/>
        <rFont val="Arial"/>
        <family val="2"/>
      </rPr>
      <t>1</t>
    </r>
  </si>
  <si>
    <t>2 1 1 1</t>
  </si>
  <si>
    <r>
      <t>2</t>
    </r>
    <r>
      <rPr>
        <sz val="10"/>
        <rFont val="Arial"/>
        <family val="2"/>
      </rPr>
      <t xml:space="preserve">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</si>
  <si>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</si>
  <si>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</si>
  <si>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</si>
  <si>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</t>
    </r>
    <r>
      <rPr>
        <b/>
        <sz val="10"/>
        <color indexed="10"/>
        <rFont val="Arial"/>
        <family val="2"/>
      </rPr>
      <t>1</t>
    </r>
  </si>
  <si>
    <t>2 2 1 1 1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</si>
  <si>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</si>
  <si>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</si>
  <si>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</t>
    </r>
    <r>
      <rPr>
        <b/>
        <sz val="10"/>
        <color indexed="10"/>
        <rFont val="Arial"/>
        <family val="2"/>
      </rPr>
      <t>1</t>
    </r>
  </si>
  <si>
    <t>2 2 2 1 1</t>
  </si>
  <si>
    <r>
      <t>2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</si>
  <si>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</si>
  <si>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</si>
  <si>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</t>
    </r>
    <r>
      <rPr>
        <b/>
        <sz val="10"/>
        <color indexed="10"/>
        <rFont val="Arial"/>
        <family val="2"/>
      </rPr>
      <t>1</t>
    </r>
  </si>
  <si>
    <t>5 2 2 1 1 1</t>
  </si>
  <si>
    <r>
      <t>5 2 2 1</t>
    </r>
    <r>
      <rPr>
        <sz val="10"/>
        <rFont val="Arial"/>
        <family val="0"/>
      </rPr>
      <t xml:space="preserve">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</si>
  <si>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</si>
  <si>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</t>
    </r>
    <r>
      <rPr>
        <b/>
        <sz val="10"/>
        <color indexed="10"/>
        <rFont val="Arial"/>
        <family val="2"/>
      </rPr>
      <t>1</t>
    </r>
  </si>
  <si>
    <t>5 3 2 1 1 1</t>
  </si>
  <si>
    <r>
      <t>5 3 2</t>
    </r>
    <r>
      <rPr>
        <sz val="10"/>
        <rFont val="Arial"/>
        <family val="0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</si>
  <si>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</si>
  <si>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</si>
  <si>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</si>
  <si>
    <t>5 3 2 1 1</t>
  </si>
  <si>
    <r>
      <t xml:space="preserve">5 3 2 </t>
    </r>
    <r>
      <rPr>
        <b/>
        <sz val="10"/>
        <color indexed="10"/>
        <rFont val="Arial"/>
        <family val="2"/>
      </rPr>
      <t>1 1</t>
    </r>
  </si>
  <si>
    <r>
      <t xml:space="preserve">5 3 2 1 </t>
    </r>
    <r>
      <rPr>
        <b/>
        <sz val="10"/>
        <color indexed="10"/>
        <rFont val="Arial"/>
        <family val="2"/>
      </rPr>
      <t>1 1</t>
    </r>
  </si>
  <si>
    <r>
      <t xml:space="preserve">5 2 2 1 </t>
    </r>
    <r>
      <rPr>
        <b/>
        <sz val="10"/>
        <color indexed="10"/>
        <rFont val="Arial"/>
        <family val="2"/>
      </rPr>
      <t>1 1</t>
    </r>
  </si>
  <si>
    <t>TN 952</t>
  </si>
  <si>
    <t>E HB</t>
  </si>
  <si>
    <t>A.1.1</t>
  </si>
  <si>
    <t>2.3.4.1.1</t>
  </si>
  <si>
    <t>2.3.4.1.2</t>
  </si>
  <si>
    <t>2.3.4.1.3</t>
  </si>
  <si>
    <t>2.3.4.1.4</t>
  </si>
  <si>
    <t>2.3.4.1.5</t>
  </si>
  <si>
    <t>2.3.4.1.6</t>
  </si>
  <si>
    <t>2.3.4.1.7</t>
  </si>
  <si>
    <t>2.3.4.1.8</t>
  </si>
  <si>
    <t>5 2 2 1 1 1 1</t>
  </si>
  <si>
    <t>2.3.4.1.9</t>
  </si>
  <si>
    <r>
      <t>5 2 2 1</t>
    </r>
    <r>
      <rPr>
        <sz val="10"/>
        <rFont val="Arial"/>
        <family val="0"/>
      </rPr>
      <t xml:space="preserve"> 1 1 1</t>
    </r>
  </si>
  <si>
    <r>
      <t xml:space="preserve">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</si>
  <si>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</si>
  <si>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5 2 2 1 1 1 </t>
    </r>
    <r>
      <rPr>
        <b/>
        <sz val="10"/>
        <color indexed="10"/>
        <rFont val="Arial"/>
        <family val="2"/>
      </rPr>
      <t>1</t>
    </r>
  </si>
  <si>
    <t>2.3.4.1.10</t>
  </si>
  <si>
    <t>5 3 2 1 1 1 1</t>
  </si>
  <si>
    <t>2.3.4.1.11</t>
  </si>
  <si>
    <r>
      <t>5 3 2</t>
    </r>
    <r>
      <rPr>
        <sz val="10"/>
        <rFont val="Arial"/>
        <family val="0"/>
      </rPr>
      <t xml:space="preserve"> 1 1 1 1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</si>
  <si>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</si>
  <si>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</si>
  <si>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</si>
  <si>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5 3 2 1 1 1 </t>
    </r>
    <r>
      <rPr>
        <b/>
        <sz val="10"/>
        <color indexed="10"/>
        <rFont val="Arial"/>
        <family val="2"/>
      </rPr>
      <t>1</t>
    </r>
  </si>
  <si>
    <t>5 3 2 2 1 1 1</t>
  </si>
  <si>
    <t>2.3.4.1.12</t>
  </si>
  <si>
    <r>
      <t>5 3 2</t>
    </r>
    <r>
      <rPr>
        <sz val="10"/>
        <rFont val="Arial"/>
        <family val="0"/>
      </rPr>
      <t xml:space="preserve"> 2 1 1 1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</si>
  <si>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</si>
  <si>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</si>
  <si>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5 3 2 2 1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</si>
  <si>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5 3 2 2 1 1 </t>
    </r>
    <r>
      <rPr>
        <b/>
        <sz val="10"/>
        <color indexed="10"/>
        <rFont val="Arial"/>
        <family val="2"/>
      </rPr>
      <t>1</t>
    </r>
  </si>
  <si>
    <t>5 4 4 3 2 2 1 1</t>
  </si>
  <si>
    <t>2.3.4.1.13</t>
  </si>
  <si>
    <r>
      <t xml:space="preserve">5 4 4 3 2 2 </t>
    </r>
    <r>
      <rPr>
        <b/>
        <sz val="10"/>
        <color indexed="10"/>
        <rFont val="Arial"/>
        <family val="2"/>
      </rPr>
      <t>1 1</t>
    </r>
  </si>
  <si>
    <t>5 5 2 2 1 1 1 1</t>
  </si>
  <si>
    <t>2.3.4.1.14</t>
  </si>
  <si>
    <r>
      <t>5 5</t>
    </r>
    <r>
      <rPr>
        <sz val="10"/>
        <rFont val="Arial"/>
        <family val="0"/>
      </rPr>
      <t xml:space="preserve"> 2 2 1 1 1 1</t>
    </r>
  </si>
  <si>
    <r>
      <t xml:space="preserve">5 5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</si>
  <si>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r>
      <t xml:space="preserve">5 5 2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</si>
  <si>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5 5 2 2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</si>
  <si>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5 5 2 2 1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</si>
  <si>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</si>
  <si>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5 5 2 2 1 1 1 </t>
    </r>
    <r>
      <rPr>
        <b/>
        <sz val="10"/>
        <color indexed="10"/>
        <rFont val="Arial"/>
        <family val="2"/>
      </rPr>
      <t>1</t>
    </r>
  </si>
  <si>
    <t>5 5 3 2 1 1 1</t>
  </si>
  <si>
    <t>2.3.4.1.15</t>
  </si>
  <si>
    <r>
      <t>5 5</t>
    </r>
    <r>
      <rPr>
        <sz val="10"/>
        <rFont val="Arial"/>
        <family val="0"/>
      </rPr>
      <t xml:space="preserve"> 3 2 1 1 1</t>
    </r>
  </si>
  <si>
    <r>
      <t xml:space="preserve">5 5 </t>
    </r>
    <r>
      <rPr>
        <b/>
        <sz val="10"/>
        <color indexed="10"/>
        <rFont val="Arial"/>
        <family val="2"/>
      </rPr>
      <t>3</t>
    </r>
    <r>
      <rPr>
        <sz val="10"/>
        <rFont val="Arial"/>
        <family val="0"/>
      </rPr>
      <t xml:space="preserve"> 2 1 1 1</t>
    </r>
  </si>
  <si>
    <r>
      <t xml:space="preserve">5 5 3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</si>
  <si>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</si>
  <si>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</si>
  <si>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5 5 3 2 1 1 </t>
    </r>
    <r>
      <rPr>
        <b/>
        <sz val="10"/>
        <color indexed="10"/>
        <rFont val="Arial"/>
        <family val="2"/>
      </rPr>
      <t>1</t>
    </r>
  </si>
  <si>
    <t>1 1 1 1 1 1 1 1</t>
  </si>
  <si>
    <t>2.3.4.1.16</t>
  </si>
  <si>
    <r>
      <t>1 1</t>
    </r>
    <r>
      <rPr>
        <sz val="10"/>
        <rFont val="Arial"/>
        <family val="0"/>
      </rPr>
      <t xml:space="preserve">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</si>
  <si>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</si>
  <si>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</si>
  <si>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</si>
  <si>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</si>
  <si>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</si>
  <si>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</t>
    </r>
    <r>
      <rPr>
        <b/>
        <sz val="10"/>
        <color indexed="10"/>
        <rFont val="Arial"/>
        <family val="2"/>
      </rPr>
      <t>1</t>
    </r>
  </si>
  <si>
    <t>3 2 1 1 1</t>
  </si>
  <si>
    <t>2.3.4.1.17</t>
  </si>
  <si>
    <r>
      <t>3 2</t>
    </r>
    <r>
      <rPr>
        <sz val="10"/>
        <rFont val="Arial"/>
        <family val="0"/>
      </rPr>
      <t xml:space="preserve"> 1 1 1</t>
    </r>
  </si>
  <si>
    <r>
      <t xml:space="preserve">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</si>
  <si>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</si>
  <si>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3 2 1 1 </t>
    </r>
    <r>
      <rPr>
        <b/>
        <sz val="10"/>
        <color indexed="10"/>
        <rFont val="Arial"/>
        <family val="2"/>
      </rPr>
      <t>1</t>
    </r>
  </si>
  <si>
    <t>1 2 2 1 1</t>
  </si>
  <si>
    <t>2.3.4.1.18</t>
  </si>
  <si>
    <r>
      <t>1</t>
    </r>
    <r>
      <rPr>
        <sz val="10"/>
        <rFont val="Arial"/>
        <family val="0"/>
      </rPr>
      <t xml:space="preserve"> 2 2 1 1</t>
    </r>
  </si>
  <si>
    <r>
      <t xml:space="preserve">1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</si>
  <si>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1 2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</si>
  <si>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1 2 2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</si>
  <si>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1 2 2 1 </t>
    </r>
    <r>
      <rPr>
        <b/>
        <sz val="10"/>
        <color indexed="10"/>
        <rFont val="Arial"/>
        <family val="2"/>
      </rPr>
      <t>1</t>
    </r>
  </si>
  <si>
    <t>1 1 1</t>
  </si>
  <si>
    <t>2.3.4.1.19</t>
  </si>
  <si>
    <t>1 1 1 1</t>
  </si>
  <si>
    <t>2.3.4.1.20</t>
  </si>
  <si>
    <r>
      <t xml:space="preserve">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</si>
  <si>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2.3.4.1.21</t>
  </si>
  <si>
    <t>2.3.4.1.22</t>
  </si>
  <si>
    <t>2.3.4.1.23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</si>
  <si>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</si>
  <si>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2.3.4.1.24</t>
  </si>
  <si>
    <r>
      <t xml:space="preserve">3 2 1 </t>
    </r>
    <r>
      <rPr>
        <b/>
        <sz val="10"/>
        <color indexed="10"/>
        <rFont val="Arial"/>
        <family val="2"/>
      </rPr>
      <t>1 1</t>
    </r>
  </si>
  <si>
    <t>1 1 1 1 1</t>
  </si>
  <si>
    <t>1 1 1 1 1 1</t>
  </si>
  <si>
    <t>d.f.</t>
  </si>
  <si>
    <t>n</t>
  </si>
  <si>
    <t>A.1.2</t>
  </si>
  <si>
    <t>A.1.4</t>
  </si>
  <si>
    <t>A.1.6</t>
  </si>
  <si>
    <t>B.1</t>
  </si>
  <si>
    <t>B.4</t>
  </si>
  <si>
    <t>--</t>
  </si>
  <si>
    <t>C.10</t>
  </si>
  <si>
    <t>C.2</t>
  </si>
  <si>
    <t>A.2.6</t>
  </si>
  <si>
    <t>C.1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</si>
  <si>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</si>
  <si>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</si>
  <si>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5 4 4 3 2 2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</si>
  <si>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</si>
  <si>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</si>
  <si>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5 2 2 1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</si>
  <si>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r>
      <t xml:space="preserve">3 2 1 </t>
    </r>
    <r>
      <rPr>
        <b/>
        <sz val="10"/>
        <color indexed="11"/>
        <rFont val="Arial"/>
        <family val="2"/>
      </rPr>
      <t>1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1</t>
    </r>
  </si>
  <si>
    <t>Restraint
Position</t>
  </si>
  <si>
    <t>Check
Position</t>
  </si>
  <si>
    <t>k
m</t>
  </si>
  <si>
    <r>
      <t>M</t>
    </r>
    <r>
      <rPr>
        <vertAlign val="subscript"/>
        <sz val="10"/>
        <rFont val="Arial"/>
        <family val="2"/>
      </rPr>
      <t>1</t>
    </r>
  </si>
  <si>
    <t>grams</t>
  </si>
  <si>
    <r>
      <t>M</t>
    </r>
    <r>
      <rPr>
        <vertAlign val="subscript"/>
        <sz val="10"/>
        <rFont val="Arial"/>
        <family val="2"/>
      </rPr>
      <t>2</t>
    </r>
  </si>
  <si>
    <r>
      <t>M</t>
    </r>
    <r>
      <rPr>
        <vertAlign val="subscript"/>
        <sz val="10"/>
        <rFont val="Arial"/>
        <family val="2"/>
      </rPr>
      <t>3</t>
    </r>
  </si>
  <si>
    <r>
      <t>M</t>
    </r>
    <r>
      <rPr>
        <vertAlign val="subscript"/>
        <sz val="10"/>
        <rFont val="Arial"/>
        <family val="2"/>
      </rPr>
      <t>4</t>
    </r>
  </si>
  <si>
    <r>
      <t>M</t>
    </r>
    <r>
      <rPr>
        <vertAlign val="subscript"/>
        <sz val="10"/>
        <rFont val="Arial"/>
        <family val="2"/>
      </rPr>
      <t>5</t>
    </r>
  </si>
  <si>
    <r>
      <t>M</t>
    </r>
    <r>
      <rPr>
        <vertAlign val="subscript"/>
        <sz val="10"/>
        <rFont val="Arial"/>
        <family val="2"/>
      </rPr>
      <t>6</t>
    </r>
  </si>
  <si>
    <r>
      <t>M</t>
    </r>
    <r>
      <rPr>
        <vertAlign val="subscript"/>
        <sz val="10"/>
        <rFont val="Arial"/>
        <family val="2"/>
      </rPr>
      <t>7</t>
    </r>
  </si>
  <si>
    <r>
      <t>M</t>
    </r>
    <r>
      <rPr>
        <vertAlign val="subscript"/>
        <sz val="10"/>
        <rFont val="Arial"/>
        <family val="2"/>
      </rPr>
      <t>8</t>
    </r>
  </si>
  <si>
    <r>
      <t>M</t>
    </r>
    <r>
      <rPr>
        <vertAlign val="subscript"/>
        <sz val="10"/>
        <rFont val="Arial"/>
        <family val="2"/>
      </rPr>
      <t>9</t>
    </r>
  </si>
  <si>
    <r>
      <t>M</t>
    </r>
    <r>
      <rPr>
        <vertAlign val="subscript"/>
        <sz val="10"/>
        <rFont val="Arial"/>
        <family val="2"/>
      </rPr>
      <t>10</t>
    </r>
  </si>
  <si>
    <r>
      <t>r</t>
    </r>
    <r>
      <rPr>
        <vertAlign val="subscript"/>
        <sz val="10"/>
        <rFont val="Symbol"/>
        <family val="1"/>
      </rPr>
      <t>1</t>
    </r>
  </si>
  <si>
    <r>
      <t>r</t>
    </r>
    <r>
      <rPr>
        <vertAlign val="subscript"/>
        <sz val="10"/>
        <rFont val="Symbol"/>
        <family val="1"/>
      </rPr>
      <t>2</t>
    </r>
  </si>
  <si>
    <r>
      <t>r</t>
    </r>
    <r>
      <rPr>
        <vertAlign val="subscript"/>
        <sz val="10"/>
        <rFont val="Symbol"/>
        <family val="1"/>
      </rPr>
      <t>3</t>
    </r>
  </si>
  <si>
    <r>
      <t>r</t>
    </r>
    <r>
      <rPr>
        <vertAlign val="subscript"/>
        <sz val="10"/>
        <rFont val="Symbol"/>
        <family val="1"/>
      </rPr>
      <t>4</t>
    </r>
  </si>
  <si>
    <r>
      <t>r</t>
    </r>
    <r>
      <rPr>
        <vertAlign val="subscript"/>
        <sz val="10"/>
        <rFont val="Symbol"/>
        <family val="1"/>
      </rPr>
      <t>5</t>
    </r>
  </si>
  <si>
    <r>
      <t>r</t>
    </r>
    <r>
      <rPr>
        <vertAlign val="subscript"/>
        <sz val="10"/>
        <rFont val="Symbol"/>
        <family val="1"/>
      </rPr>
      <t>6</t>
    </r>
  </si>
  <si>
    <r>
      <t>r</t>
    </r>
    <r>
      <rPr>
        <vertAlign val="subscript"/>
        <sz val="10"/>
        <rFont val="Symbol"/>
        <family val="1"/>
      </rPr>
      <t>7</t>
    </r>
  </si>
  <si>
    <r>
      <t>r</t>
    </r>
    <r>
      <rPr>
        <vertAlign val="subscript"/>
        <sz val="10"/>
        <rFont val="Symbol"/>
        <family val="1"/>
      </rPr>
      <t>8</t>
    </r>
  </si>
  <si>
    <r>
      <t>r</t>
    </r>
    <r>
      <rPr>
        <vertAlign val="subscript"/>
        <sz val="10"/>
        <rFont val="Symbol"/>
        <family val="1"/>
      </rPr>
      <t>9</t>
    </r>
  </si>
  <si>
    <r>
      <t>r</t>
    </r>
    <r>
      <rPr>
        <vertAlign val="subscript"/>
        <sz val="10"/>
        <rFont val="Symbol"/>
        <family val="1"/>
      </rPr>
      <t>10</t>
    </r>
  </si>
  <si>
    <r>
      <t>g/cm</t>
    </r>
    <r>
      <rPr>
        <vertAlign val="superscript"/>
        <sz val="10"/>
        <rFont val="Arial"/>
        <family val="2"/>
      </rPr>
      <t>3</t>
    </r>
  </si>
  <si>
    <r>
      <t>g/cm</t>
    </r>
    <r>
      <rPr>
        <vertAlign val="superscript"/>
        <sz val="10"/>
        <rFont val="Arial"/>
        <family val="2"/>
      </rPr>
      <t>3</t>
    </r>
  </si>
  <si>
    <t xml:space="preserve">Effective Density = </t>
  </si>
  <si>
    <r>
      <t>g/cm</t>
    </r>
    <r>
      <rPr>
        <b/>
        <vertAlign val="superscript"/>
        <sz val="14"/>
        <color indexed="12"/>
        <rFont val="Arial"/>
        <family val="2"/>
      </rPr>
      <t>3</t>
    </r>
  </si>
  <si>
    <t>5 2 2 1 1</t>
  </si>
  <si>
    <t>C.9</t>
  </si>
  <si>
    <r>
      <t>5 2 2 1</t>
    </r>
    <r>
      <rPr>
        <sz val="10"/>
        <rFont val="Arial"/>
        <family val="0"/>
      </rPr>
      <t xml:space="preserve"> 1</t>
    </r>
  </si>
  <si>
    <r>
      <t xml:space="preserve">5 2 2 1 </t>
    </r>
    <r>
      <rPr>
        <b/>
        <sz val="10"/>
        <color indexed="10"/>
        <rFont val="Arial"/>
        <family val="2"/>
      </rPr>
      <t>1</t>
    </r>
  </si>
  <si>
    <r>
      <t>5 2 2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</si>
  <si>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</si>
  <si>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5 3 2 1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</si>
  <si>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2"/>
      </rPr>
      <t xml:space="preserve"> 1</t>
    </r>
  </si>
  <si>
    <r>
      <t xml:space="preserve">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</si>
  <si>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</si>
  <si>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1 1</t>
    </r>
    <r>
      <rPr>
        <sz val="10"/>
        <rFont val="Arial"/>
        <family val="0"/>
      </rPr>
      <t xml:space="preserve"> 1</t>
    </r>
  </si>
  <si>
    <t>A.1.3</t>
  </si>
  <si>
    <r>
      <t>1 1</t>
    </r>
    <r>
      <rPr>
        <sz val="10"/>
        <rFont val="Arial"/>
        <family val="0"/>
      </rPr>
      <t xml:space="preserve"> 1 1</t>
    </r>
  </si>
  <si>
    <t>A.1.5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</si>
  <si>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</si>
  <si>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A.2.1</t>
  </si>
  <si>
    <t>A.2.2</t>
  </si>
  <si>
    <t>1 1 1 1 1 1 1</t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</si>
  <si>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</si>
  <si>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</si>
  <si>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</si>
  <si>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</si>
  <si>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</si>
  <si>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</si>
  <si>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</t>
    </r>
    <r>
      <rPr>
        <b/>
        <sz val="10"/>
        <color indexed="10"/>
        <rFont val="Arial"/>
        <family val="2"/>
      </rPr>
      <t>1</t>
    </r>
  </si>
  <si>
    <t>A.2.3</t>
  </si>
  <si>
    <t>A.2.4</t>
  </si>
  <si>
    <t>A.2.5</t>
  </si>
  <si>
    <r>
      <t>1 1 1 1</t>
    </r>
    <r>
      <rPr>
        <sz val="10"/>
        <rFont val="Arial"/>
        <family val="0"/>
      </rPr>
      <t xml:space="preserve"> 1 1 1 1</t>
    </r>
  </si>
  <si>
    <r>
      <t>1 1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1 1</t>
    </r>
    <r>
      <rPr>
        <sz val="10"/>
        <rFont val="Arial"/>
        <family val="0"/>
      </rPr>
      <t xml:space="preserve"> 1 1 1 1</t>
    </r>
  </si>
  <si>
    <t>A.2.7</t>
  </si>
  <si>
    <r>
      <t>1 1 1</t>
    </r>
    <r>
      <rPr>
        <sz val="10"/>
        <rFont val="Arial"/>
        <family val="0"/>
      </rPr>
      <t xml:space="preserve"> 1 1 1 1 1</t>
    </r>
  </si>
  <si>
    <t>A.2.8</t>
  </si>
  <si>
    <t>1 1 1 1 1 1 1 1 1</t>
  </si>
  <si>
    <t>A.2.9</t>
  </si>
  <si>
    <r>
      <t>1 1 1</t>
    </r>
    <r>
      <rPr>
        <sz val="10"/>
        <rFont val="Arial"/>
        <family val="0"/>
      </rPr>
      <t xml:space="preserve"> 1 1 1 1 1 1</t>
    </r>
  </si>
  <si>
    <r>
      <t xml:space="preserve">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</si>
  <si>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</si>
  <si>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</si>
  <si>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</si>
  <si>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</si>
  <si>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</t>
    </r>
    <r>
      <rPr>
        <b/>
        <sz val="10"/>
        <color indexed="10"/>
        <rFont val="Arial"/>
        <family val="2"/>
      </rPr>
      <t>1</t>
    </r>
  </si>
  <si>
    <t>1 1 1 1 1 1 1 1 1 1</t>
  </si>
  <si>
    <t>A.2.10</t>
  </si>
  <si>
    <r>
      <t>1 1 1 1 1</t>
    </r>
    <r>
      <rPr>
        <sz val="10"/>
        <rFont val="Arial"/>
        <family val="0"/>
      </rPr>
      <t xml:space="preserve"> 1 1 1 1 1</t>
    </r>
  </si>
  <si>
    <r>
      <t xml:space="preserve">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</si>
  <si>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</si>
  <si>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</si>
  <si>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1 1 1 1 1 1 1 1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</si>
  <si>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1 1 1 1 1 1 1 1 1 </t>
    </r>
    <r>
      <rPr>
        <b/>
        <sz val="10"/>
        <color indexed="10"/>
        <rFont val="Arial"/>
        <family val="2"/>
      </rPr>
      <t>1</t>
    </r>
  </si>
  <si>
    <t>A.2.11</t>
  </si>
  <si>
    <r>
      <t>1 1 1 1</t>
    </r>
    <r>
      <rPr>
        <sz val="10"/>
        <rFont val="Arial"/>
        <family val="0"/>
      </rPr>
      <t xml:space="preserve"> 1 1 1 1 1 1</t>
    </r>
  </si>
  <si>
    <r>
      <t xml:space="preserve">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</si>
  <si>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A.2.12</t>
  </si>
  <si>
    <t>A.3.1</t>
  </si>
  <si>
    <r>
      <t>1 1</t>
    </r>
    <r>
      <rPr>
        <sz val="10"/>
        <rFont val="Arial"/>
        <family val="0"/>
      </rPr>
      <t xml:space="preserve"> 1 1 1 1</t>
    </r>
  </si>
  <si>
    <t>A.3.2</t>
  </si>
  <si>
    <t>A.3.3</t>
  </si>
  <si>
    <r>
      <t>1 1</t>
    </r>
    <r>
      <rPr>
        <sz val="10"/>
        <rFont val="Arial"/>
        <family val="0"/>
      </rPr>
      <t xml:space="preserve"> 1 1 1 1 1</t>
    </r>
  </si>
  <si>
    <t>A.3.4</t>
  </si>
  <si>
    <t>A.3.5</t>
  </si>
  <si>
    <t>A.3.6</t>
  </si>
  <si>
    <r>
      <t>1 1</t>
    </r>
    <r>
      <rPr>
        <sz val="10"/>
        <rFont val="Arial"/>
        <family val="0"/>
      </rPr>
      <t xml:space="preserve"> 1 1 1 1 1 1 1</t>
    </r>
  </si>
  <si>
    <r>
      <t xml:space="preserve">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1 1 1 1 1 1</t>
    </r>
  </si>
  <si>
    <t>A.3.7</t>
  </si>
  <si>
    <t>2 1 1 1 1</t>
  </si>
  <si>
    <t>B.2</t>
  </si>
  <si>
    <r>
      <t>2</t>
    </r>
    <r>
      <rPr>
        <sz val="10"/>
        <rFont val="Arial"/>
        <family val="0"/>
      </rPr>
      <t xml:space="preserve"> 1 1 1 1</t>
    </r>
  </si>
  <si>
    <r>
      <t xml:space="preserve">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</si>
  <si>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</si>
  <si>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</si>
  <si>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2 1 1 1 </t>
    </r>
    <r>
      <rPr>
        <b/>
        <sz val="10"/>
        <color indexed="10"/>
        <rFont val="Arial"/>
        <family val="2"/>
      </rPr>
      <t>1</t>
    </r>
  </si>
  <si>
    <t>2 2 1 1</t>
  </si>
  <si>
    <t>B.3</t>
  </si>
  <si>
    <r>
      <t>2 2</t>
    </r>
    <r>
      <rPr>
        <sz val="10"/>
        <rFont val="Arial"/>
        <family val="0"/>
      </rPr>
      <t xml:space="preserve"> 1 1</t>
    </r>
  </si>
  <si>
    <r>
      <t xml:space="preserve">2 2 1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</si>
  <si>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</si>
  <si>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</si>
  <si>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>2</t>
    </r>
    <r>
      <rPr>
        <sz val="10"/>
        <rFont val="Arial"/>
        <family val="0"/>
      </rPr>
      <t xml:space="preserve"> 2 1 1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</si>
  <si>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</si>
  <si>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2 2 1 1 1 1</t>
  </si>
  <si>
    <t>B.5</t>
  </si>
  <si>
    <r>
      <t>2 2 1</t>
    </r>
    <r>
      <rPr>
        <sz val="10"/>
        <rFont val="Arial"/>
        <family val="0"/>
      </rPr>
      <t xml:space="preserve">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</si>
  <si>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</si>
  <si>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</si>
  <si>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</si>
  <si>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</si>
  <si>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t>2 2 1 1 1 1 1</t>
  </si>
  <si>
    <t>B.6</t>
  </si>
  <si>
    <r>
      <t>2 2 1</t>
    </r>
    <r>
      <rPr>
        <sz val="10"/>
        <rFont val="Arial"/>
        <family val="0"/>
      </rPr>
      <t xml:space="preserve">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</si>
  <si>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</si>
  <si>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</si>
  <si>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</si>
  <si>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</si>
  <si>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</si>
  <si>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t>2 2 1 1 1 1 1 1</t>
  </si>
  <si>
    <t>B.7</t>
  </si>
  <si>
    <r>
      <t>2 2 1</t>
    </r>
    <r>
      <rPr>
        <sz val="10"/>
        <rFont val="Arial"/>
        <family val="0"/>
      </rPr>
      <t xml:space="preserve"> 1 1 1 1 1</t>
    </r>
  </si>
  <si>
    <r>
      <t xml:space="preserve">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</t>
    </r>
  </si>
  <si>
    <r>
      <t xml:space="preserve">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</si>
  <si>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</si>
  <si>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2 2 1 1 1 1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</si>
  <si>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2 2 1 1 1 1 1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</si>
  <si>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1 1 1 1 1</t>
    </r>
  </si>
  <si>
    <t>2 2 2 1 1 1</t>
  </si>
  <si>
    <t>B.8</t>
  </si>
  <si>
    <r>
      <t>2 2</t>
    </r>
    <r>
      <rPr>
        <sz val="10"/>
        <rFont val="Arial"/>
        <family val="0"/>
      </rPr>
      <t xml:space="preserve"> 2 1 1 1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</si>
  <si>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</si>
  <si>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</si>
  <si>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</si>
  <si>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2 2 2 1 1 </t>
    </r>
    <r>
      <rPr>
        <b/>
        <sz val="10"/>
        <color indexed="10"/>
        <rFont val="Arial"/>
        <family val="2"/>
      </rPr>
      <t>1</t>
    </r>
  </si>
  <si>
    <r>
      <t>2</t>
    </r>
    <r>
      <rPr>
        <sz val="10"/>
        <rFont val="Arial"/>
        <family val="0"/>
      </rPr>
      <t xml:space="preserve"> 2 2 1 1 1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</si>
  <si>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</t>
    </r>
  </si>
  <si>
    <t>B.9</t>
  </si>
  <si>
    <t>2 2 2 1 1 1 1</t>
  </si>
  <si>
    <t>B.10</t>
  </si>
  <si>
    <t>g</t>
  </si>
  <si>
    <t>Total Mass =</t>
  </si>
  <si>
    <r>
      <t>a</t>
    </r>
    <r>
      <rPr>
        <vertAlign val="subscript"/>
        <sz val="10"/>
        <rFont val="Symbol"/>
        <family val="1"/>
      </rPr>
      <t>1</t>
    </r>
  </si>
  <si>
    <r>
      <t>a</t>
    </r>
    <r>
      <rPr>
        <vertAlign val="subscript"/>
        <sz val="10"/>
        <rFont val="Symbol"/>
        <family val="1"/>
      </rPr>
      <t>2</t>
    </r>
  </si>
  <si>
    <r>
      <t>a</t>
    </r>
    <r>
      <rPr>
        <vertAlign val="subscript"/>
        <sz val="10"/>
        <rFont val="Symbol"/>
        <family val="1"/>
      </rPr>
      <t>3</t>
    </r>
  </si>
  <si>
    <r>
      <t>a</t>
    </r>
    <r>
      <rPr>
        <vertAlign val="subscript"/>
        <sz val="10"/>
        <rFont val="Symbol"/>
        <family val="1"/>
      </rPr>
      <t>4</t>
    </r>
  </si>
  <si>
    <r>
      <t>a</t>
    </r>
    <r>
      <rPr>
        <vertAlign val="subscript"/>
        <sz val="10"/>
        <rFont val="Symbol"/>
        <family val="1"/>
      </rPr>
      <t>5</t>
    </r>
  </si>
  <si>
    <r>
      <t>a</t>
    </r>
    <r>
      <rPr>
        <vertAlign val="subscript"/>
        <sz val="10"/>
        <rFont val="Symbol"/>
        <family val="1"/>
      </rPr>
      <t>6</t>
    </r>
  </si>
  <si>
    <r>
      <t>a</t>
    </r>
    <r>
      <rPr>
        <vertAlign val="subscript"/>
        <sz val="10"/>
        <rFont val="Symbol"/>
        <family val="1"/>
      </rPr>
      <t>7</t>
    </r>
  </si>
  <si>
    <r>
      <t>a</t>
    </r>
    <r>
      <rPr>
        <vertAlign val="subscript"/>
        <sz val="10"/>
        <rFont val="Symbol"/>
        <family val="1"/>
      </rPr>
      <t>8</t>
    </r>
  </si>
  <si>
    <r>
      <t>a</t>
    </r>
    <r>
      <rPr>
        <vertAlign val="subscript"/>
        <sz val="10"/>
        <rFont val="Symbol"/>
        <family val="1"/>
      </rPr>
      <t>9</t>
    </r>
  </si>
  <si>
    <r>
      <t>a</t>
    </r>
    <r>
      <rPr>
        <vertAlign val="subscript"/>
        <sz val="10"/>
        <rFont val="Symbol"/>
        <family val="1"/>
      </rPr>
      <t>10</t>
    </r>
  </si>
  <si>
    <r>
      <t>/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</si>
  <si>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 xml:space="preserve">Effective Cubical Coefficient of Expansion = </t>
  </si>
  <si>
    <r>
      <t>/</t>
    </r>
    <r>
      <rPr>
        <b/>
        <vertAlign val="superscript"/>
        <sz val="14"/>
        <color indexed="12"/>
        <rFont val="Arial"/>
        <family val="2"/>
      </rPr>
      <t>o</t>
    </r>
    <r>
      <rPr>
        <b/>
        <sz val="14"/>
        <color indexed="12"/>
        <rFont val="Arial"/>
        <family val="2"/>
      </rPr>
      <t>C</t>
    </r>
  </si>
  <si>
    <r>
      <t>2 2</t>
    </r>
    <r>
      <rPr>
        <sz val="10"/>
        <rFont val="Arial"/>
        <family val="0"/>
      </rPr>
      <t xml:space="preserve"> 2 1 1 1 1</t>
    </r>
  </si>
  <si>
    <r>
      <t xml:space="preserve">2 2 2 1 1 1 </t>
    </r>
    <r>
      <rPr>
        <b/>
        <sz val="10"/>
        <color indexed="10"/>
        <rFont val="Arial"/>
        <family val="2"/>
      </rPr>
      <t>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</si>
  <si>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1 1 1 1</t>
    </r>
  </si>
  <si>
    <r>
      <t xml:space="preserve">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</si>
  <si>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 xml:space="preserve">2 2 2 1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</si>
  <si>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2 2 2 1 1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</si>
  <si>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2 2 1 1 1 1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</si>
  <si>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2 1 1 1 1</t>
    </r>
  </si>
  <si>
    <t>2 2 2 2 1 1</t>
  </si>
  <si>
    <t>B.11</t>
  </si>
  <si>
    <r>
      <t>2 2</t>
    </r>
    <r>
      <rPr>
        <sz val="10"/>
        <rFont val="Arial"/>
        <family val="0"/>
      </rPr>
      <t xml:space="preserve"> 2 2 1 1</t>
    </r>
  </si>
  <si>
    <r>
      <t xml:space="preserve">2 2 2 2 1 </t>
    </r>
    <r>
      <rPr>
        <b/>
        <sz val="10"/>
        <color indexed="10"/>
        <rFont val="Arial"/>
        <family val="2"/>
      </rPr>
      <t>1</t>
    </r>
  </si>
  <si>
    <r>
      <t xml:space="preserve">2 2 2 2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</si>
  <si>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2</t>
    </r>
    <r>
      <rPr>
        <sz val="10"/>
        <rFont val="Arial"/>
        <family val="0"/>
      </rPr>
      <t xml:space="preserve"> 2 2 2 1 1</t>
    </r>
  </si>
  <si>
    <r>
      <t xml:space="preserve">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2 2 1 1</t>
    </r>
  </si>
  <si>
    <r>
      <t xml:space="preserve">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2 1 1</t>
    </r>
  </si>
  <si>
    <r>
      <t xml:space="preserve">2 2 2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</si>
  <si>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5 3 2 1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</si>
  <si>
    <r>
      <t xml:space="preserve">5 3 2 1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</si>
  <si>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t>5 3 2 2 1 1</t>
  </si>
  <si>
    <t>C.3</t>
  </si>
  <si>
    <r>
      <t>5 3 2</t>
    </r>
    <r>
      <rPr>
        <sz val="10"/>
        <rFont val="Arial"/>
        <family val="0"/>
      </rPr>
      <t xml:space="preserve"> 2 1 1</t>
    </r>
  </si>
  <si>
    <r>
      <t xml:space="preserve">5 3 2 2 1 </t>
    </r>
    <r>
      <rPr>
        <b/>
        <sz val="10"/>
        <color indexed="10"/>
        <rFont val="Arial"/>
        <family val="2"/>
      </rPr>
      <t>1</t>
    </r>
  </si>
  <si>
    <r>
      <t xml:space="preserve">5 3 2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0"/>
      </rPr>
      <t xml:space="preserve"> 1 1</t>
    </r>
  </si>
  <si>
    <r>
      <t xml:space="preserve">5 3 2 2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</si>
  <si>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C.4</t>
  </si>
  <si>
    <t>5 5 3 2 1 1</t>
  </si>
  <si>
    <t>C.5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</si>
  <si>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</t>
    </r>
  </si>
  <si>
    <r>
      <t xml:space="preserve">5 5 3 2 1 </t>
    </r>
    <r>
      <rPr>
        <b/>
        <sz val="10"/>
        <color indexed="10"/>
        <rFont val="Arial"/>
        <family val="2"/>
      </rPr>
      <t>1</t>
    </r>
  </si>
  <si>
    <r>
      <t>5</t>
    </r>
    <r>
      <rPr>
        <sz val="10"/>
        <rFont val="Arial"/>
        <family val="0"/>
      </rPr>
      <t xml:space="preserve"> 5 3 2 1 1</t>
    </r>
  </si>
  <si>
    <r>
      <t xml:space="preserve">5 5 3 2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</si>
  <si>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C.6</t>
  </si>
  <si>
    <r>
      <t xml:space="preserve">5 </t>
    </r>
    <r>
      <rPr>
        <b/>
        <sz val="10"/>
        <color indexed="10"/>
        <rFont val="Arial"/>
        <family val="2"/>
      </rPr>
      <t>5 3 2</t>
    </r>
    <r>
      <rPr>
        <sz val="10"/>
        <rFont val="Arial"/>
        <family val="0"/>
      </rPr>
      <t xml:space="preserve"> 1 1 1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</si>
  <si>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</si>
  <si>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>5</t>
    </r>
    <r>
      <rPr>
        <sz val="10"/>
        <rFont val="Arial"/>
        <family val="0"/>
      </rPr>
      <t xml:space="preserve">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</si>
  <si>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5 2 1 1 1</t>
  </si>
  <si>
    <t>C.7</t>
  </si>
  <si>
    <r>
      <t>5</t>
    </r>
    <r>
      <rPr>
        <sz val="10"/>
        <rFont val="Arial"/>
        <family val="0"/>
      </rPr>
      <t xml:space="preserve"> 2 1 1 1</t>
    </r>
  </si>
  <si>
    <r>
      <t xml:space="preserve">5 2 1 1 </t>
    </r>
    <r>
      <rPr>
        <b/>
        <sz val="10"/>
        <color indexed="10"/>
        <rFont val="Arial"/>
        <family val="2"/>
      </rPr>
      <t>1</t>
    </r>
  </si>
  <si>
    <r>
      <t xml:space="preserve">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</si>
  <si>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</si>
  <si>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5 5 3 2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</t>
    </r>
    <r>
      <rPr>
        <b/>
        <sz val="10"/>
        <color indexed="10"/>
        <rFont val="Arial"/>
        <family val="2"/>
      </rPr>
      <t>1</t>
    </r>
  </si>
  <si>
    <t>C.8</t>
  </si>
  <si>
    <r>
      <t xml:space="preserve">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1 1 1</t>
    </r>
  </si>
  <si>
    <r>
      <t>5</t>
    </r>
    <r>
      <rPr>
        <sz val="10"/>
        <rFont val="Arial"/>
        <family val="0"/>
      </rPr>
      <t xml:space="preserve"> 5 3 2 1 1 1</t>
    </r>
  </si>
  <si>
    <r>
      <t>1</t>
    </r>
    <r>
      <rPr>
        <sz val="10"/>
        <rFont val="Arial"/>
        <family val="2"/>
      </rPr>
      <t xml:space="preserve"> 1 1 1</t>
    </r>
  </si>
  <si>
    <t>4 2 2 1 1</t>
  </si>
  <si>
    <t>D.1</t>
  </si>
  <si>
    <r>
      <t>4</t>
    </r>
    <r>
      <rPr>
        <sz val="10"/>
        <rFont val="Arial"/>
        <family val="0"/>
      </rPr>
      <t xml:space="preserve"> 2 2 1 1</t>
    </r>
  </si>
  <si>
    <r>
      <t xml:space="preserve">4 2 2 1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</si>
  <si>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</si>
  <si>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D.2</t>
  </si>
  <si>
    <t>D.3</t>
  </si>
  <si>
    <t>4 2 2 1 1 1</t>
  </si>
  <si>
    <t>D.4</t>
  </si>
  <si>
    <r>
      <t>4</t>
    </r>
    <r>
      <rPr>
        <sz val="10"/>
        <rFont val="Arial"/>
        <family val="0"/>
      </rPr>
      <t xml:space="preserve"> 2 2 1 1 1</t>
    </r>
  </si>
  <si>
    <r>
      <t xml:space="preserve">4 2 2 1 1 </t>
    </r>
    <r>
      <rPr>
        <b/>
        <sz val="10"/>
        <color indexed="10"/>
        <rFont val="Arial"/>
        <family val="2"/>
      </rPr>
      <t>1</t>
    </r>
  </si>
  <si>
    <r>
      <t xml:space="preserve">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</si>
  <si>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</si>
  <si>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4 4 2 1 1</t>
  </si>
  <si>
    <t>D.5</t>
  </si>
  <si>
    <r>
      <t>4</t>
    </r>
    <r>
      <rPr>
        <sz val="10"/>
        <rFont val="Arial"/>
        <family val="0"/>
      </rPr>
      <t xml:space="preserve"> 4 2 1 1</t>
    </r>
  </si>
  <si>
    <r>
      <t xml:space="preserve">4 4 2 1 </t>
    </r>
    <r>
      <rPr>
        <b/>
        <sz val="10"/>
        <color indexed="10"/>
        <rFont val="Arial"/>
        <family val="2"/>
      </rPr>
      <t>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</si>
  <si>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2 1 1</t>
    </r>
  </si>
  <si>
    <r>
      <t xml:space="preserve">4 4 2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</si>
  <si>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4 4 2 2 1 1</t>
  </si>
  <si>
    <t>D.6</t>
  </si>
  <si>
    <r>
      <t>4 4</t>
    </r>
    <r>
      <rPr>
        <sz val="10"/>
        <rFont val="Arial"/>
        <family val="0"/>
      </rPr>
      <t xml:space="preserve"> 2 2 1 1</t>
    </r>
  </si>
  <si>
    <r>
      <t xml:space="preserve">4 4 2 2 </t>
    </r>
    <r>
      <rPr>
        <b/>
        <sz val="10"/>
        <color indexed="10"/>
        <rFont val="Arial"/>
        <family val="2"/>
      </rPr>
      <t>1 1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</si>
  <si>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</si>
  <si>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4 4 2 2 1 </t>
    </r>
    <r>
      <rPr>
        <b/>
        <sz val="10"/>
        <color indexed="10"/>
        <rFont val="Arial"/>
        <family val="2"/>
      </rPr>
      <t>1</t>
    </r>
  </si>
  <si>
    <r>
      <t>4</t>
    </r>
    <r>
      <rPr>
        <sz val="10"/>
        <rFont val="Arial"/>
        <family val="0"/>
      </rPr>
      <t xml:space="preserve"> 4 2 2 1 1</t>
    </r>
  </si>
  <si>
    <r>
      <t xml:space="preserve">4 4 2 2 </t>
    </r>
    <r>
      <rPr>
        <b/>
        <sz val="10"/>
        <color indexed="48"/>
        <rFont val="Arial"/>
        <family val="2"/>
      </rPr>
      <t>1</t>
    </r>
    <r>
      <rPr>
        <sz val="10"/>
        <rFont val="Arial"/>
        <family val="0"/>
      </rPr>
      <t xml:space="preserve"> </t>
    </r>
    <r>
      <rPr>
        <b/>
        <sz val="10"/>
        <color indexed="11"/>
        <rFont val="Arial"/>
        <family val="2"/>
      </rPr>
      <t>1</t>
    </r>
  </si>
  <si>
    <t>4 4 2 2 1 1 1</t>
  </si>
  <si>
    <t>D.7</t>
  </si>
  <si>
    <r>
      <t>4 4 2</t>
    </r>
    <r>
      <rPr>
        <sz val="10"/>
        <rFont val="Arial"/>
        <family val="0"/>
      </rPr>
      <t xml:space="preserve"> 2 1 1 1</t>
    </r>
  </si>
  <si>
    <r>
      <t xml:space="preserve">4 4 2 2 1 1 </t>
    </r>
    <r>
      <rPr>
        <b/>
        <sz val="10"/>
        <color indexed="10"/>
        <rFont val="Arial"/>
        <family val="2"/>
      </rPr>
      <t>1</t>
    </r>
  </si>
  <si>
    <r>
      <t xml:space="preserve">4 4 2 2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</si>
  <si>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4 4 2 2 1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</si>
  <si>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4 3 2 1 1</t>
  </si>
  <si>
    <t>D.8</t>
  </si>
  <si>
    <r>
      <t>4 3 2 1</t>
    </r>
    <r>
      <rPr>
        <sz val="10"/>
        <rFont val="Arial"/>
        <family val="0"/>
      </rPr>
      <t xml:space="preserve"> 1</t>
    </r>
  </si>
  <si>
    <r>
      <t xml:space="preserve">4 3 2 1 </t>
    </r>
    <r>
      <rPr>
        <b/>
        <sz val="10"/>
        <color indexed="10"/>
        <rFont val="Arial"/>
        <family val="2"/>
      </rPr>
      <t>1</t>
    </r>
  </si>
  <si>
    <r>
      <t xml:space="preserve">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</si>
  <si>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D.9</t>
  </si>
  <si>
    <t>10 4 3 2 1 1</t>
  </si>
  <si>
    <t>D.10</t>
  </si>
  <si>
    <r>
      <t>10</t>
    </r>
    <r>
      <rPr>
        <sz val="10"/>
        <rFont val="Arial"/>
        <family val="0"/>
      </rPr>
      <t xml:space="preserve"> 4 3 2 1 1</t>
    </r>
  </si>
  <si>
    <r>
      <t xml:space="preserve">10 4 3 2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</si>
  <si>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10 4 3 2 1 </t>
    </r>
    <r>
      <rPr>
        <b/>
        <sz val="10"/>
        <color indexed="10"/>
        <rFont val="Arial"/>
        <family val="2"/>
      </rPr>
      <t>1</t>
    </r>
  </si>
  <si>
    <t>10 5 2 1 1 1</t>
  </si>
  <si>
    <t>D.11</t>
  </si>
  <si>
    <r>
      <t>10</t>
    </r>
    <r>
      <rPr>
        <sz val="10"/>
        <rFont val="Arial"/>
        <family val="0"/>
      </rPr>
      <t xml:space="preserve"> 5 2 1 1 1</t>
    </r>
  </si>
  <si>
    <r>
      <t xml:space="preserve">10 5 2 1 1 </t>
    </r>
    <r>
      <rPr>
        <b/>
        <sz val="10"/>
        <color indexed="10"/>
        <rFont val="Arial"/>
        <family val="2"/>
      </rPr>
      <t>1</t>
    </r>
  </si>
  <si>
    <r>
      <t xml:space="preserve">10 5 2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1 1</t>
    </r>
  </si>
  <si>
    <r>
      <t xml:space="preserve">10 5 2 1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</si>
  <si>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10 5 2 2 1 1</t>
  </si>
  <si>
    <t>D.12</t>
  </si>
  <si>
    <r>
      <t>10</t>
    </r>
    <r>
      <rPr>
        <sz val="10"/>
        <rFont val="Arial"/>
        <family val="0"/>
      </rPr>
      <t xml:space="preserve"> 5 2 2 1 1</t>
    </r>
  </si>
  <si>
    <r>
      <t xml:space="preserve">10 5 2 2 1 </t>
    </r>
    <r>
      <rPr>
        <b/>
        <sz val="10"/>
        <color indexed="10"/>
        <rFont val="Arial"/>
        <family val="2"/>
      </rPr>
      <t>1</t>
    </r>
  </si>
  <si>
    <r>
      <t xml:space="preserve">10 5 2 2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</si>
  <si>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t>10 5 3 2 1 1</t>
  </si>
  <si>
    <t>D.13</t>
  </si>
  <si>
    <r>
      <t>10</t>
    </r>
    <r>
      <rPr>
        <sz val="10"/>
        <rFont val="Arial"/>
        <family val="0"/>
      </rPr>
      <t xml:space="preserve"> 5 3 2 1 1</t>
    </r>
  </si>
  <si>
    <r>
      <t xml:space="preserve">10 5 3 2 </t>
    </r>
    <r>
      <rPr>
        <b/>
        <sz val="10"/>
        <color indexed="10"/>
        <rFont val="Arial"/>
        <family val="2"/>
      </rPr>
      <t>1</t>
    </r>
    <r>
      <rPr>
        <sz val="10"/>
        <rFont val="Arial"/>
        <family val="0"/>
      </rPr>
      <t xml:space="preserve"> 1</t>
    </r>
  </si>
  <si>
    <r>
      <t xml:space="preserve">10 5 3 2 1 </t>
    </r>
    <r>
      <rPr>
        <b/>
        <sz val="10"/>
        <color indexed="10"/>
        <rFont val="Arial"/>
        <family val="2"/>
      </rPr>
      <t>1</t>
    </r>
  </si>
  <si>
    <t>5 4 3 2 1</t>
  </si>
  <si>
    <t>D.14</t>
  </si>
  <si>
    <r>
      <t>5</t>
    </r>
    <r>
      <rPr>
        <sz val="10"/>
        <rFont val="Arial"/>
        <family val="0"/>
      </rPr>
      <t xml:space="preserve"> 4 3 2 1</t>
    </r>
  </si>
  <si>
    <r>
      <t xml:space="preserve">5 4 3 2 </t>
    </r>
    <r>
      <rPr>
        <b/>
        <sz val="10"/>
        <color indexed="10"/>
        <rFont val="Arial"/>
        <family val="2"/>
      </rPr>
      <t>1</t>
    </r>
  </si>
  <si>
    <t>10 5 4 3 2 1</t>
  </si>
  <si>
    <t>D.15</t>
  </si>
  <si>
    <r>
      <t>10</t>
    </r>
    <r>
      <rPr>
        <sz val="10"/>
        <rFont val="Arial"/>
        <family val="0"/>
      </rPr>
      <t xml:space="preserve"> 5 4 3 2 1</t>
    </r>
  </si>
  <si>
    <r>
      <t xml:space="preserve">10 5 4 3 2 </t>
    </r>
    <r>
      <rPr>
        <b/>
        <sz val="10"/>
        <color indexed="10"/>
        <rFont val="Arial"/>
        <family val="2"/>
      </rPr>
      <t>1</t>
    </r>
  </si>
  <si>
    <t>6 5 4 3 2 1</t>
  </si>
  <si>
    <t>D.16</t>
  </si>
  <si>
    <r>
      <t>6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5 4 3 2 1</t>
    </r>
  </si>
  <si>
    <r>
      <t xml:space="preserve">6 5 4 3 2 </t>
    </r>
    <r>
      <rPr>
        <b/>
        <sz val="10"/>
        <color indexed="10"/>
        <rFont val="Arial"/>
        <family val="2"/>
      </rPr>
      <t>1</t>
    </r>
  </si>
  <si>
    <r>
      <t>6</t>
    </r>
    <r>
      <rPr>
        <sz val="10"/>
        <rFont val="Arial"/>
        <family val="0"/>
      </rPr>
      <t xml:space="preserve"> 5 4 3 2 1</t>
    </r>
  </si>
  <si>
    <t>10 6 5 4 3 2 1</t>
  </si>
  <si>
    <t>D.17</t>
  </si>
  <si>
    <r>
      <t>10</t>
    </r>
    <r>
      <rPr>
        <sz val="10"/>
        <rFont val="Arial"/>
        <family val="0"/>
      </rPr>
      <t xml:space="preserve"> 6 5 4 3 2 1</t>
    </r>
  </si>
  <si>
    <r>
      <t xml:space="preserve">10 6 5 4 3 2 </t>
    </r>
    <r>
      <rPr>
        <b/>
        <sz val="10"/>
        <color indexed="10"/>
        <rFont val="Arial"/>
        <family val="2"/>
      </rPr>
      <t>1</t>
    </r>
  </si>
  <si>
    <t>E.1</t>
  </si>
  <si>
    <t>E.2</t>
  </si>
  <si>
    <r>
      <t>2 2 1</t>
    </r>
    <r>
      <rPr>
        <sz val="10"/>
        <rFont val="Arial"/>
        <family val="0"/>
      </rPr>
      <t xml:space="preserve"> 1</t>
    </r>
  </si>
  <si>
    <t>10 10 5 3 2 1 1</t>
  </si>
  <si>
    <r>
      <t>10</t>
    </r>
    <r>
      <rPr>
        <sz val="10"/>
        <rFont val="Arial"/>
        <family val="0"/>
      </rPr>
      <t xml:space="preserve"> 10 5 3 2 1 1</t>
    </r>
  </si>
  <si>
    <r>
      <t xml:space="preserve">10 </t>
    </r>
    <r>
      <rPr>
        <b/>
        <sz val="10"/>
        <color indexed="10"/>
        <rFont val="Arial"/>
        <family val="2"/>
      </rPr>
      <t>10</t>
    </r>
    <r>
      <rPr>
        <sz val="10"/>
        <rFont val="Arial"/>
        <family val="0"/>
      </rPr>
      <t xml:space="preserve"> 5 3 2 1 1</t>
    </r>
  </si>
  <si>
    <r>
      <t xml:space="preserve">10 10 5 3 2 </t>
    </r>
    <r>
      <rPr>
        <b/>
        <sz val="10"/>
        <color indexed="10"/>
        <rFont val="Arial"/>
        <family val="2"/>
      </rPr>
      <t>1 1</t>
    </r>
  </si>
  <si>
    <t>Step 1:
Enter Nominal Mass</t>
  </si>
  <si>
    <t>Step 2:
Enter Densities</t>
  </si>
  <si>
    <t>Step 3:
Enter
Cubical
Coefficient of Expansion</t>
  </si>
  <si>
    <t>Date</t>
  </si>
  <si>
    <r>
      <t>d.f.*s</t>
    </r>
    <r>
      <rPr>
        <b/>
        <vertAlign val="subscript"/>
        <sz val="10"/>
        <rFont val="Arial"/>
        <family val="2"/>
      </rPr>
      <t>w</t>
    </r>
    <r>
      <rPr>
        <b/>
        <vertAlign val="superscript"/>
        <sz val="10"/>
        <rFont val="Arial"/>
        <family val="2"/>
      </rPr>
      <t>2</t>
    </r>
  </si>
  <si>
    <r>
      <t>Pooled s</t>
    </r>
    <r>
      <rPr>
        <b/>
        <vertAlign val="subscript"/>
        <sz val="16"/>
        <color indexed="12"/>
        <rFont val="Arial"/>
        <family val="2"/>
      </rPr>
      <t>w</t>
    </r>
  </si>
  <si>
    <r>
      <t>Observed s</t>
    </r>
    <r>
      <rPr>
        <b/>
        <vertAlign val="subscript"/>
        <sz val="10"/>
        <rFont val="Arial"/>
        <family val="2"/>
      </rPr>
      <t>w</t>
    </r>
  </si>
  <si>
    <t>50 mg (16.6), 30 mg (2.7), 20 mg (2.7)</t>
  </si>
  <si>
    <t>Combination</t>
  </si>
  <si>
    <t>Effective Density</t>
  </si>
  <si>
    <t>Effective Coefficient of Cubical Expansion</t>
  </si>
  <si>
    <t>50 mg (8.0), 20 mg (2.7), 20 mg (2.7), 10 mg (2.7)</t>
  </si>
  <si>
    <t>2) 1 lb (8.0), 92.815 g Tare (7.95)</t>
  </si>
  <si>
    <t>Common combinations:</t>
  </si>
  <si>
    <t>M1</t>
  </si>
  <si>
    <t>GH</t>
  </si>
  <si>
    <r>
      <t>Accepted s</t>
    </r>
    <r>
      <rPr>
        <b/>
        <vertAlign val="subscript"/>
        <sz val="10"/>
        <rFont val="Arial"/>
        <family val="2"/>
      </rPr>
      <t>w</t>
    </r>
  </si>
  <si>
    <t>mg</t>
  </si>
  <si>
    <r>
      <t>Pooled s</t>
    </r>
    <r>
      <rPr>
        <b/>
        <vertAlign val="subscript"/>
        <sz val="10"/>
        <rFont val="Arial"/>
        <family val="2"/>
      </rPr>
      <t>w</t>
    </r>
  </si>
  <si>
    <t>Pooled d.f.</t>
  </si>
  <si>
    <t>Test
Number</t>
  </si>
  <si>
    <t>Observed
Correction
Check Std</t>
  </si>
  <si>
    <t>Accepted
Correction
Check Std</t>
  </si>
  <si>
    <t>Temp</t>
  </si>
  <si>
    <t>Press</t>
  </si>
  <si>
    <t>Humidity</t>
  </si>
  <si>
    <t>AirDensity</t>
  </si>
  <si>
    <t>WMD 04-1098</t>
  </si>
  <si>
    <t>WMD 04-0008</t>
  </si>
  <si>
    <t>WMD 04-0098</t>
  </si>
  <si>
    <t>WMD 04-0223</t>
  </si>
  <si>
    <t>WMD 04-0364</t>
  </si>
  <si>
    <t>WMD 04-0509</t>
  </si>
  <si>
    <t>WMD 04-0657</t>
  </si>
  <si>
    <t>WMD 04-0771</t>
  </si>
  <si>
    <t>WMD 04-0844</t>
  </si>
  <si>
    <t>WMD 04-0963</t>
  </si>
  <si>
    <t>Operator
ID</t>
  </si>
  <si>
    <t>Balance
ID</t>
  </si>
  <si>
    <t>Restraint
ID</t>
  </si>
  <si>
    <t>Design
ID</t>
  </si>
  <si>
    <t>4-1</t>
  </si>
  <si>
    <t>5-1</t>
  </si>
  <si>
    <t>K1</t>
  </si>
  <si>
    <t>K2</t>
  </si>
  <si>
    <t>PP</t>
  </si>
  <si>
    <t>Check Std
ID</t>
  </si>
  <si>
    <t>C1kg</t>
  </si>
  <si>
    <r>
      <t>s</t>
    </r>
    <r>
      <rPr>
        <b/>
        <vertAlign val="subscript"/>
        <sz val="16"/>
        <color indexed="12"/>
        <rFont val="Arial"/>
        <family val="2"/>
      </rPr>
      <t>t (C1kg)</t>
    </r>
  </si>
  <si>
    <r>
      <t>s</t>
    </r>
    <r>
      <rPr>
        <b/>
        <vertAlign val="subscript"/>
        <sz val="16"/>
        <color indexed="12"/>
        <rFont val="Arial"/>
        <family val="2"/>
      </rPr>
      <t>b 4-1</t>
    </r>
  </si>
  <si>
    <r>
      <t>s</t>
    </r>
    <r>
      <rPr>
        <b/>
        <vertAlign val="subscript"/>
        <sz val="16"/>
        <color indexed="12"/>
        <rFont val="Arial"/>
        <family val="2"/>
      </rPr>
      <t>b 5-1</t>
    </r>
  </si>
  <si>
    <t>Ave C1kg</t>
  </si>
  <si>
    <t>d.f. =</t>
  </si>
  <si>
    <t>n =</t>
  </si>
  <si>
    <t>Warning
Limit</t>
  </si>
  <si>
    <t>Control
Limit</t>
  </si>
  <si>
    <t>C 1kg Control Chart</t>
  </si>
  <si>
    <t>Pooled Sw</t>
  </si>
  <si>
    <t>t-Value</t>
  </si>
  <si>
    <t>Expanded
Uncertainty
of
Check Std</t>
  </si>
  <si>
    <t>F-Ratio</t>
  </si>
  <si>
    <t>C1kg Calibrated Value:</t>
  </si>
  <si>
    <r>
      <t>C1kg Uncertainty</t>
    </r>
    <r>
      <rPr>
        <vertAlign val="subscript"/>
        <sz val="10"/>
        <rFont val="Arial"/>
        <family val="2"/>
      </rPr>
      <t>(k=2)</t>
    </r>
    <r>
      <rPr>
        <sz val="10"/>
        <rFont val="Arial"/>
        <family val="0"/>
      </rPr>
      <t>:</t>
    </r>
  </si>
  <si>
    <t>Calibrated
Value</t>
  </si>
  <si>
    <t/>
  </si>
  <si>
    <r>
      <t>5 3 2</t>
    </r>
    <r>
      <rPr>
        <sz val="10"/>
        <rFont val="Arial"/>
        <family val="0"/>
      </rPr>
      <t xml:space="preserve"> 1 1</t>
    </r>
  </si>
  <si>
    <r>
      <t xml:space="preserve">4 </t>
    </r>
    <r>
      <rPr>
        <b/>
        <sz val="10"/>
        <color indexed="10"/>
        <rFont val="Arial"/>
        <family val="2"/>
      </rPr>
      <t>4</t>
    </r>
    <r>
      <rPr>
        <sz val="10"/>
        <rFont val="Arial"/>
        <family val="0"/>
      </rPr>
      <t xml:space="preserve"> 2 2 1 1</t>
    </r>
  </si>
  <si>
    <t>These are sample values only.</t>
  </si>
  <si>
    <r>
      <t>5</t>
    </r>
    <r>
      <rPr>
        <sz val="10"/>
        <rFont val="Arial"/>
        <family val="0"/>
      </rPr>
      <t xml:space="preserve"> 5 3 </t>
    </r>
    <r>
      <rPr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  <r>
      <rPr>
        <sz val="10"/>
        <rFont val="Arial"/>
        <family val="0"/>
      </rPr>
      <t xml:space="preserve"> 1 1</t>
    </r>
  </si>
  <si>
    <t>Version</t>
  </si>
  <si>
    <t>Initials</t>
  </si>
  <si>
    <t>KF</t>
  </si>
  <si>
    <t>1.00</t>
  </si>
  <si>
    <t>This is the initial version of 'IR5672 Equations' spreadsheet.  Dr. Hung-kung Liu, NIST, Georgia Harris, NIST, and Ken Fraley were involved with the development of this first version.</t>
  </si>
  <si>
    <t>5 g (8), 2 g (8), 100 mg (8.4), 50 mg (8.4), 30 mg (8.4), 5 mg (8.4)</t>
  </si>
  <si>
    <t>Added 3 designs with additional restraint and check standard combinations to the s(b) K-factors tab.  NOTE: Tabs for Measurement Assurance Data Example and beyond are also available with a template control chart file posted with NISTIR 6969, SOP 9, for Mass Control Charts. Effective CCE &amp; Density is also part of the OWM Mass Demo spreadsheet. Password protection was added to the s(b) K-factors tab.</t>
  </si>
  <si>
    <r>
      <t xml:space="preserve">What was changed: (Password: is </t>
    </r>
    <r>
      <rPr>
        <b/>
        <sz val="12"/>
        <color indexed="10"/>
        <rFont val="Arial"/>
        <family val="2"/>
      </rPr>
      <t xml:space="preserve">metrology </t>
    </r>
    <r>
      <rPr>
        <sz val="12"/>
        <rFont val="Arial"/>
        <family val="2"/>
      </rPr>
      <t>do not use without risk and relock when done.</t>
    </r>
    <r>
      <rPr>
        <b/>
        <sz val="12"/>
        <rFont val="Arial"/>
        <family val="2"/>
      </rPr>
      <t>)</t>
    </r>
  </si>
  <si>
    <r>
      <t xml:space="preserve">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1</t>
    </r>
  </si>
  <si>
    <r>
      <t xml:space="preserve">5 3 </t>
    </r>
    <r>
      <rPr>
        <b/>
        <sz val="10"/>
        <color indexed="10"/>
        <rFont val="Arial"/>
        <family val="2"/>
      </rPr>
      <t>2</t>
    </r>
    <r>
      <rPr>
        <sz val="10"/>
        <rFont val="Arial"/>
        <family val="2"/>
      </rPr>
      <t xml:space="preserve"> 1 1 1</t>
    </r>
  </si>
  <si>
    <r>
      <t xml:space="preserve">5 3 2 </t>
    </r>
    <r>
      <rPr>
        <b/>
        <sz val="10"/>
        <color indexed="10"/>
        <rFont val="Arial"/>
        <family val="2"/>
      </rPr>
      <t>1 1</t>
    </r>
    <r>
      <rPr>
        <sz val="10"/>
        <rFont val="Arial"/>
        <family val="2"/>
      </rPr>
      <t xml:space="preserve"> 1</t>
    </r>
  </si>
  <si>
    <r>
      <t xml:space="preserve">5 3 2 1 1 </t>
    </r>
    <r>
      <rPr>
        <b/>
        <sz val="10"/>
        <color indexed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</si>
</sst>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0000"/>
    <numFmt numFmtId="167" formatCode="0.00000000"/>
    <numFmt numFmtId="168" formatCode="0.000000000"/>
    <numFmt numFmtId="169" formatCode="0.000000"/>
    <numFmt numFmtId="170" formatCode="mmm\-yyyy"/>
    <numFmt numFmtId="171" formatCode="0.000"/>
    <numFmt numFmtId="172" formatCode="0.000000000000000"/>
    <numFmt numFmtId="173" formatCode="General_)"/>
  </numFmts>
  <fonts count="65">
    <font>
      <sz val="10"/>
      <name val="Arial"/>
      <family val="0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sz val="8"/>
      <name val="Tahoma"/>
      <family val="0"/>
    </font>
    <font>
      <vertAlign val="subscript"/>
      <sz val="10"/>
      <name val="Symbol"/>
      <family val="1"/>
    </font>
    <font>
      <b/>
      <sz val="10"/>
      <name val="Symbol"/>
      <family val="1"/>
    </font>
    <font>
      <vertAlign val="superscript"/>
      <sz val="10"/>
      <name val="Arial"/>
      <family val="2"/>
    </font>
    <font>
      <b/>
      <sz val="14"/>
      <color indexed="12"/>
      <name val="Arial"/>
      <family val="2"/>
    </font>
    <font>
      <b/>
      <vertAlign val="superscript"/>
      <sz val="14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9"/>
      <name val="Fixedsys"/>
      <family val="3"/>
    </font>
    <font>
      <sz val="9"/>
      <color indexed="10"/>
      <name val="Fixedsys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6"/>
      <color indexed="12"/>
      <name val="Arial"/>
      <family val="2"/>
    </font>
    <font>
      <b/>
      <vertAlign val="subscript"/>
      <sz val="16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>
        <color indexed="63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 quotePrefix="1">
      <alignment horizontal="center"/>
    </xf>
    <xf numFmtId="0" fontId="0" fillId="0" borderId="0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 quotePrefix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 wrapText="1"/>
    </xf>
    <xf numFmtId="0" fontId="4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3" borderId="22" xfId="0" applyFont="1" applyFill="1" applyBorder="1" applyAlignment="1">
      <alignment horizontal="right"/>
    </xf>
    <xf numFmtId="0" fontId="10" fillId="33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 quotePrefix="1">
      <alignment horizontal="center"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1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13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quotePrefix="1">
      <alignment horizontal="center"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 quotePrefix="1">
      <alignment/>
    </xf>
    <xf numFmtId="0" fontId="10" fillId="33" borderId="23" xfId="0" applyFont="1" applyFill="1" applyBorder="1" applyAlignment="1" quotePrefix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13" fillId="34" borderId="0" xfId="0" applyFont="1" applyFill="1" applyAlignment="1">
      <alignment horizontal="center" vertical="center" textRotation="90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/>
    </xf>
    <xf numFmtId="0" fontId="20" fillId="33" borderId="24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167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64" fontId="0" fillId="0" borderId="0" xfId="0" applyNumberFormat="1" applyAlignment="1">
      <alignment/>
    </xf>
    <xf numFmtId="164" fontId="17" fillId="0" borderId="0" xfId="0" applyNumberFormat="1" applyFont="1" applyAlignment="1">
      <alignment horizontal="center"/>
    </xf>
    <xf numFmtId="164" fontId="0" fillId="0" borderId="0" xfId="0" applyNumberFormat="1" applyAlignment="1" applyProtection="1">
      <alignment/>
      <protection locked="0"/>
    </xf>
    <xf numFmtId="0" fontId="17" fillId="0" borderId="0" xfId="0" applyFont="1" applyAlignment="1">
      <alignment horizontal="center" wrapText="1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>
      <alignment/>
    </xf>
    <xf numFmtId="15" fontId="17" fillId="0" borderId="0" xfId="0" applyNumberFormat="1" applyFont="1" applyAlignment="1">
      <alignment horizontal="right"/>
    </xf>
    <xf numFmtId="15" fontId="17" fillId="0" borderId="0" xfId="0" applyNumberFormat="1" applyFont="1" applyAlignment="1">
      <alignment horizontal="center"/>
    </xf>
    <xf numFmtId="15" fontId="0" fillId="0" borderId="0" xfId="0" applyNumberFormat="1" applyAlignment="1" applyProtection="1">
      <alignment horizontal="center"/>
      <protection locked="0"/>
    </xf>
    <xf numFmtId="15" fontId="0" fillId="0" borderId="0" xfId="0" applyNumberFormat="1" applyAlignment="1" applyProtection="1">
      <alignment/>
      <protection locked="0"/>
    </xf>
    <xf numFmtId="165" fontId="0" fillId="0" borderId="0" xfId="0" applyNumberFormat="1" applyAlignment="1">
      <alignment horizontal="center"/>
    </xf>
    <xf numFmtId="0" fontId="17" fillId="35" borderId="25" xfId="0" applyFont="1" applyFill="1" applyBorder="1" applyAlignment="1">
      <alignment horizontal="center"/>
    </xf>
    <xf numFmtId="0" fontId="17" fillId="35" borderId="26" xfId="0" applyFont="1" applyFill="1" applyBorder="1" applyAlignment="1">
      <alignment horizontal="center"/>
    </xf>
    <xf numFmtId="0" fontId="17" fillId="35" borderId="27" xfId="0" applyFont="1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169" fontId="0" fillId="35" borderId="29" xfId="0" applyNumberFormat="1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0" xfId="0" applyFill="1" applyBorder="1" applyAlignment="1">
      <alignment/>
    </xf>
    <xf numFmtId="169" fontId="0" fillId="35" borderId="29" xfId="0" applyNumberFormat="1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20" fillId="33" borderId="26" xfId="0" applyFont="1" applyFill="1" applyBorder="1" applyAlignment="1">
      <alignment/>
    </xf>
    <xf numFmtId="0" fontId="20" fillId="33" borderId="27" xfId="0" applyFont="1" applyFill="1" applyBorder="1" applyAlignment="1">
      <alignment/>
    </xf>
    <xf numFmtId="0" fontId="20" fillId="33" borderId="31" xfId="0" applyFont="1" applyFill="1" applyBorder="1" applyAlignment="1">
      <alignment/>
    </xf>
    <xf numFmtId="0" fontId="20" fillId="33" borderId="32" xfId="0" applyFont="1" applyFill="1" applyBorder="1" applyAlignment="1">
      <alignment/>
    </xf>
    <xf numFmtId="2" fontId="17" fillId="0" borderId="0" xfId="0" applyNumberFormat="1" applyFont="1" applyAlignment="1" quotePrefix="1">
      <alignment horizontal="right"/>
    </xf>
    <xf numFmtId="0" fontId="17" fillId="0" borderId="0" xfId="0" applyFont="1" applyAlignment="1" quotePrefix="1">
      <alignment horizontal="right"/>
    </xf>
    <xf numFmtId="165" fontId="0" fillId="0" borderId="0" xfId="0" applyNumberFormat="1" applyBorder="1" applyAlignment="1">
      <alignment horizontal="center"/>
    </xf>
    <xf numFmtId="15" fontId="20" fillId="33" borderId="33" xfId="0" applyNumberFormat="1" applyFont="1" applyFill="1" applyBorder="1" applyAlignment="1">
      <alignment horizontal="center"/>
    </xf>
    <xf numFmtId="15" fontId="20" fillId="33" borderId="25" xfId="0" applyNumberFormat="1" applyFont="1" applyFill="1" applyBorder="1" applyAlignment="1">
      <alignment horizontal="center"/>
    </xf>
    <xf numFmtId="15" fontId="20" fillId="33" borderId="30" xfId="0" applyNumberFormat="1" applyFont="1" applyFill="1" applyBorder="1" applyAlignment="1">
      <alignment horizontal="center"/>
    </xf>
    <xf numFmtId="0" fontId="20" fillId="33" borderId="24" xfId="0" applyFont="1" applyFill="1" applyBorder="1" applyAlignment="1">
      <alignment horizontal="right"/>
    </xf>
    <xf numFmtId="0" fontId="20" fillId="33" borderId="34" xfId="0" applyFont="1" applyFill="1" applyBorder="1" applyAlignment="1">
      <alignment horizontal="center"/>
    </xf>
    <xf numFmtId="0" fontId="20" fillId="33" borderId="26" xfId="0" applyFont="1" applyFill="1" applyBorder="1" applyAlignment="1">
      <alignment horizontal="right"/>
    </xf>
    <xf numFmtId="0" fontId="20" fillId="33" borderId="31" xfId="0" applyFont="1" applyFill="1" applyBorder="1" applyAlignment="1">
      <alignment horizontal="right"/>
    </xf>
    <xf numFmtId="0" fontId="17" fillId="36" borderId="25" xfId="0" applyFont="1" applyFill="1" applyBorder="1" applyAlignment="1">
      <alignment horizontal="center" wrapText="1"/>
    </xf>
    <xf numFmtId="0" fontId="17" fillId="36" borderId="26" xfId="0" applyFont="1" applyFill="1" applyBorder="1" applyAlignment="1">
      <alignment horizontal="center" wrapText="1"/>
    </xf>
    <xf numFmtId="0" fontId="17" fillId="36" borderId="27" xfId="0" applyFont="1" applyFill="1" applyBorder="1" applyAlignment="1">
      <alignment horizontal="center" wrapText="1"/>
    </xf>
    <xf numFmtId="0" fontId="0" fillId="36" borderId="28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29" xfId="0" applyFill="1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16" fillId="0" borderId="0" xfId="0" applyFont="1" applyAlignment="1">
      <alignment horizontal="center"/>
    </xf>
    <xf numFmtId="49" fontId="16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left" wrapText="1"/>
    </xf>
    <xf numFmtId="165" fontId="0" fillId="0" borderId="11" xfId="0" applyNumberFormat="1" applyFill="1" applyBorder="1" applyAlignment="1">
      <alignment/>
    </xf>
    <xf numFmtId="165" fontId="0" fillId="0" borderId="13" xfId="0" applyNumberFormat="1" applyFill="1" applyBorder="1" applyAlignment="1">
      <alignment/>
    </xf>
    <xf numFmtId="0" fontId="13" fillId="34" borderId="15" xfId="0" applyFont="1" applyFill="1" applyBorder="1" applyAlignment="1">
      <alignment horizontal="center" vertical="center" textRotation="90" wrapText="1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/>
    </xf>
    <xf numFmtId="0" fontId="13" fillId="34" borderId="0" xfId="0" applyFont="1" applyFill="1" applyBorder="1" applyAlignment="1">
      <alignment horizontal="center" vertical="center" textRotation="90" wrapText="1"/>
    </xf>
    <xf numFmtId="0" fontId="12" fillId="34" borderId="15" xfId="0" applyFont="1" applyFill="1" applyBorder="1" applyAlignment="1">
      <alignment horizontal="center" vertical="center" textRotation="90" wrapText="1"/>
    </xf>
    <xf numFmtId="168" fontId="10" fillId="33" borderId="2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 wrapText="1"/>
    </xf>
    <xf numFmtId="0" fontId="10" fillId="33" borderId="22" xfId="0" applyFont="1" applyFill="1" applyBorder="1" applyAlignment="1">
      <alignment horizontal="center"/>
    </xf>
    <xf numFmtId="0" fontId="17" fillId="35" borderId="24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 wrapText="1"/>
    </xf>
    <xf numFmtId="17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Border="1" applyAlignment="1" quotePrefix="1">
      <alignment horizontal="left"/>
    </xf>
    <xf numFmtId="0" fontId="0" fillId="0" borderId="13" xfId="0" applyFill="1" applyBorder="1" applyAlignment="1" quotePrefix="1">
      <alignment horizontal="left"/>
    </xf>
    <xf numFmtId="169" fontId="4" fillId="33" borderId="15" xfId="0" applyNumberFormat="1" applyFont="1" applyFill="1" applyBorder="1" applyAlignment="1">
      <alignment/>
    </xf>
    <xf numFmtId="0" fontId="1" fillId="34" borderId="35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  <dxf>
      <font>
        <b/>
        <i val="0"/>
        <color indexed="12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Example'!$Z$19:$AC$19</c:f>
        </c:strRef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plus>
            <c:minus>
              <c:numRef>
                <c:f>'Meas Assurance Data Example'!$S$21:$S$100</c:f>
                <c:numCache>
                  <c:ptCount val="80"/>
                  <c:pt idx="0">
                    <c:v>0.06814</c:v>
                  </c:pt>
                  <c:pt idx="1">
                    <c:v>0.06814</c:v>
                  </c:pt>
                  <c:pt idx="2">
                    <c:v>0.06814</c:v>
                  </c:pt>
                  <c:pt idx="3">
                    <c:v>0.06814</c:v>
                  </c:pt>
                  <c:pt idx="4">
                    <c:v>0.06796</c:v>
                  </c:pt>
                  <c:pt idx="5">
                    <c:v>0.06814</c:v>
                  </c:pt>
                  <c:pt idx="6">
                    <c:v>0.06814</c:v>
                  </c:pt>
                  <c:pt idx="7">
                    <c:v>0.06796</c:v>
                  </c:pt>
                  <c:pt idx="8">
                    <c:v>0.06796</c:v>
                  </c:pt>
                  <c:pt idx="9">
                    <c:v>0.06814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80"/>
                </a:solidFill>
              </a:ln>
            </c:spPr>
          </c:errBars>
          <c:cat>
            <c:strRef>
              <c:f>'Meas Assurance Data Example'!$C$21:$C$100</c:f>
              <c:strCache>
                <c:ptCount val="80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Example'!$P$20</c:f>
              <c:strCache>
                <c:ptCount val="1"/>
                <c:pt idx="0">
                  <c:v>Accepted
Correction
Check Std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Example'!$P$21:$P$100</c:f>
              <c:numCache>
                <c:ptCount val="80"/>
                <c:pt idx="0">
                  <c:v>-0.13667</c:v>
                </c:pt>
                <c:pt idx="1">
                  <c:v>-0.13667</c:v>
                </c:pt>
                <c:pt idx="2">
                  <c:v>-0.13667</c:v>
                </c:pt>
                <c:pt idx="3">
                  <c:v>-0.13667</c:v>
                </c:pt>
                <c:pt idx="4">
                  <c:v>-0.13667</c:v>
                </c:pt>
                <c:pt idx="5">
                  <c:v>-0.13667</c:v>
                </c:pt>
                <c:pt idx="6">
                  <c:v>-0.13667</c:v>
                </c:pt>
                <c:pt idx="7">
                  <c:v>-0.13667</c:v>
                </c:pt>
                <c:pt idx="8">
                  <c:v>-0.13667</c:v>
                </c:pt>
                <c:pt idx="9">
                  <c:v>-0.13667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Example'!$Z$20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Example'!$Z$21:$Z$100</c:f>
              <c:numCache>
                <c:ptCount val="80"/>
                <c:pt idx="0">
                  <c:v>-0.0916076788973551</c:v>
                </c:pt>
                <c:pt idx="1">
                  <c:v>-0.0916076788973551</c:v>
                </c:pt>
                <c:pt idx="2">
                  <c:v>-0.0916076788973551</c:v>
                </c:pt>
                <c:pt idx="3">
                  <c:v>-0.0916076788973551</c:v>
                </c:pt>
                <c:pt idx="4">
                  <c:v>-0.0916076788973551</c:v>
                </c:pt>
                <c:pt idx="5">
                  <c:v>-0.0916076788973551</c:v>
                </c:pt>
                <c:pt idx="6">
                  <c:v>-0.0916076788973551</c:v>
                </c:pt>
                <c:pt idx="7">
                  <c:v>-0.0916076788973551</c:v>
                </c:pt>
                <c:pt idx="8">
                  <c:v>-0.0916076788973551</c:v>
                </c:pt>
                <c:pt idx="9">
                  <c:v>-0.0916076788973551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'Meas Assurance Data Example'!$AA$20</c:f>
              <c:strCache>
                <c:ptCount val="1"/>
                <c:pt idx="0">
                  <c:v>Warning
Limit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Example'!$AA$21:$AA$100</c:f>
              <c:numCache>
                <c:ptCount val="80"/>
                <c:pt idx="0">
                  <c:v>-0.18173232110264492</c:v>
                </c:pt>
                <c:pt idx="1">
                  <c:v>-0.18173232110264492</c:v>
                </c:pt>
                <c:pt idx="2">
                  <c:v>-0.18173232110264492</c:v>
                </c:pt>
                <c:pt idx="3">
                  <c:v>-0.18173232110264492</c:v>
                </c:pt>
                <c:pt idx="4">
                  <c:v>-0.18173232110264492</c:v>
                </c:pt>
                <c:pt idx="5">
                  <c:v>-0.18173232110264492</c:v>
                </c:pt>
                <c:pt idx="6">
                  <c:v>-0.18173232110264492</c:v>
                </c:pt>
                <c:pt idx="7">
                  <c:v>-0.18173232110264492</c:v>
                </c:pt>
                <c:pt idx="8">
                  <c:v>-0.18173232110264492</c:v>
                </c:pt>
                <c:pt idx="9">
                  <c:v>-0.18173232110264492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'Meas Assurance Data Example'!$AB$20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Example'!$AB$21:$AB$100</c:f>
              <c:numCache>
                <c:ptCount val="80"/>
                <c:pt idx="0">
                  <c:v>-0.06907651834603265</c:v>
                </c:pt>
                <c:pt idx="1">
                  <c:v>-0.06907651834603265</c:v>
                </c:pt>
                <c:pt idx="2">
                  <c:v>-0.06907651834603265</c:v>
                </c:pt>
                <c:pt idx="3">
                  <c:v>-0.06907651834603265</c:v>
                </c:pt>
                <c:pt idx="4">
                  <c:v>-0.06907651834603265</c:v>
                </c:pt>
                <c:pt idx="5">
                  <c:v>-0.06907651834603265</c:v>
                </c:pt>
                <c:pt idx="6">
                  <c:v>-0.06907651834603265</c:v>
                </c:pt>
                <c:pt idx="7">
                  <c:v>-0.06907651834603265</c:v>
                </c:pt>
                <c:pt idx="8">
                  <c:v>-0.06907651834603265</c:v>
                </c:pt>
                <c:pt idx="9">
                  <c:v>-0.06907651834603265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'Meas Assurance Data Example'!$AC$20</c:f>
              <c:strCache>
                <c:ptCount val="1"/>
                <c:pt idx="0">
                  <c:v>Control
Limit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Example'!$AC$21:$AC$100</c:f>
              <c:numCache>
                <c:ptCount val="80"/>
                <c:pt idx="0">
                  <c:v>-0.20426348165396738</c:v>
                </c:pt>
                <c:pt idx="1">
                  <c:v>-0.20426348165396738</c:v>
                </c:pt>
                <c:pt idx="2">
                  <c:v>-0.20426348165396738</c:v>
                </c:pt>
                <c:pt idx="3">
                  <c:v>-0.20426348165396738</c:v>
                </c:pt>
                <c:pt idx="4">
                  <c:v>-0.20426348165396738</c:v>
                </c:pt>
                <c:pt idx="5">
                  <c:v>-0.20426348165396738</c:v>
                </c:pt>
                <c:pt idx="6">
                  <c:v>-0.20426348165396738</c:v>
                </c:pt>
                <c:pt idx="7">
                  <c:v>-0.20426348165396738</c:v>
                </c:pt>
                <c:pt idx="8">
                  <c:v>-0.20426348165396738</c:v>
                </c:pt>
                <c:pt idx="9">
                  <c:v>-0.20426348165396738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'Meas Assurance Data Example'!$AD$20</c:f>
              <c:strCache>
                <c:ptCount val="1"/>
                <c:pt idx="0">
                  <c:v>Calibrated
Value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Example'!$AD$21:$AD$100</c:f>
              <c:numCache>
                <c:ptCount val="80"/>
                <c:pt idx="0">
                  <c:v>-0.14567</c:v>
                </c:pt>
                <c:pt idx="1">
                  <c:v>-0.14567</c:v>
                </c:pt>
                <c:pt idx="2">
                  <c:v>-0.14567</c:v>
                </c:pt>
                <c:pt idx="3">
                  <c:v>-0.14567</c:v>
                </c:pt>
                <c:pt idx="4">
                  <c:v>-0.14567</c:v>
                </c:pt>
                <c:pt idx="5">
                  <c:v>-0.14567</c:v>
                </c:pt>
                <c:pt idx="6">
                  <c:v>-0.14567</c:v>
                </c:pt>
                <c:pt idx="7">
                  <c:v>-0.14567</c:v>
                </c:pt>
                <c:pt idx="8">
                  <c:v>-0.14567</c:v>
                </c:pt>
                <c:pt idx="9">
                  <c:v>-0.14567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</c:numCache>
            </c:numRef>
          </c:val>
          <c:smooth val="0"/>
        </c:ser>
        <c:marker val="1"/>
        <c:axId val="52107121"/>
        <c:axId val="66310906"/>
      </c:lineChart>
      <c:dateAx>
        <c:axId val="52107121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10906"/>
        <c:crossesAt val="-100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66310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071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375"/>
          <c:y val="0.90425"/>
          <c:w val="0.7835"/>
          <c:h val="0.0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'Meas Assurance Data Example'!$V$19:$X$19</c:f>
        </c:strRef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75"/>
          <c:y val="0.105"/>
          <c:w val="0.9512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'Meas Assurance Data Example'!$L$20</c:f>
              <c:strCache>
                <c:ptCount val="1"/>
                <c:pt idx="0">
                  <c:v>Observed sw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'Meas Assurance Data Example'!$C$21:$C$97</c:f>
              <c:strCache>
                <c:ptCount val="77"/>
                <c:pt idx="0">
                  <c:v>38013</c:v>
                </c:pt>
                <c:pt idx="1">
                  <c:v>38028</c:v>
                </c:pt>
                <c:pt idx="2">
                  <c:v>38050</c:v>
                </c:pt>
                <c:pt idx="3">
                  <c:v>38092</c:v>
                </c:pt>
                <c:pt idx="4">
                  <c:v>38110</c:v>
                </c:pt>
                <c:pt idx="5">
                  <c:v>38140</c:v>
                </c:pt>
                <c:pt idx="6">
                  <c:v>38175</c:v>
                </c:pt>
                <c:pt idx="7">
                  <c:v>38212</c:v>
                </c:pt>
                <c:pt idx="8">
                  <c:v>38238</c:v>
                </c:pt>
                <c:pt idx="9">
                  <c:v>38273</c:v>
                </c:pt>
              </c:strCache>
            </c:strRef>
          </c:cat>
          <c:val>
            <c:numRef>
              <c:f>'Meas Assurance Data Example'!$L$21:$L$97</c:f>
              <c:numCache>
                <c:ptCount val="77"/>
                <c:pt idx="0">
                  <c:v>0.00822</c:v>
                </c:pt>
                <c:pt idx="1">
                  <c:v>0.01108</c:v>
                </c:pt>
                <c:pt idx="2">
                  <c:v>0.00684</c:v>
                </c:pt>
                <c:pt idx="3">
                  <c:v>0.0054</c:v>
                </c:pt>
                <c:pt idx="4">
                  <c:v>0.01021</c:v>
                </c:pt>
                <c:pt idx="5">
                  <c:v>0.01005</c:v>
                </c:pt>
                <c:pt idx="6">
                  <c:v>0.00684</c:v>
                </c:pt>
                <c:pt idx="7">
                  <c:v>0.00458</c:v>
                </c:pt>
                <c:pt idx="8">
                  <c:v>0.00724</c:v>
                </c:pt>
                <c:pt idx="9">
                  <c:v>0.00895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'Meas Assurance Data Example'!$M$20</c:f>
              <c:strCache>
                <c:ptCount val="1"/>
                <c:pt idx="0">
                  <c:v>Accepted sw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Example'!$M$21:$M$97</c:f>
              <c:numCache>
                <c:ptCount val="77"/>
                <c:pt idx="0">
                  <c:v>0.00808</c:v>
                </c:pt>
                <c:pt idx="1">
                  <c:v>0.00808</c:v>
                </c:pt>
                <c:pt idx="2">
                  <c:v>0.00808</c:v>
                </c:pt>
                <c:pt idx="3">
                  <c:v>0.00808</c:v>
                </c:pt>
                <c:pt idx="4">
                  <c:v>0.00808</c:v>
                </c:pt>
                <c:pt idx="5">
                  <c:v>0.00808</c:v>
                </c:pt>
                <c:pt idx="6">
                  <c:v>0.00808</c:v>
                </c:pt>
                <c:pt idx="7">
                  <c:v>0.00808</c:v>
                </c:pt>
                <c:pt idx="8">
                  <c:v>0.00808</c:v>
                </c:pt>
                <c:pt idx="9">
                  <c:v>0.00808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'Meas Assurance Data Example'!$X$20</c:f>
              <c:strCache>
                <c:ptCount val="1"/>
                <c:pt idx="0">
                  <c:v>Pooled sw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'Meas Assurance Data Example'!$X$21:$X$97</c:f>
              <c:numCache>
                <c:ptCount val="77"/>
                <c:pt idx="0">
                  <c:v>0.00822</c:v>
                </c:pt>
                <c:pt idx="1">
                  <c:v>0.009755378003952486</c:v>
                </c:pt>
                <c:pt idx="2">
                  <c:v>0.00889045180704183</c:v>
                </c:pt>
                <c:pt idx="3">
                  <c:v>0.008159050189819892</c:v>
                </c:pt>
                <c:pt idx="4">
                  <c:v>0.00889539768644438</c:v>
                </c:pt>
                <c:pt idx="5">
                  <c:v>0.009069344755036844</c:v>
                </c:pt>
                <c:pt idx="6">
                  <c:v>0.008821541106858824</c:v>
                </c:pt>
                <c:pt idx="7">
                  <c:v>0.00815174521191628</c:v>
                </c:pt>
                <c:pt idx="8">
                  <c:v>0.008007000582823342</c:v>
                </c:pt>
                <c:pt idx="9">
                  <c:v>0.008083445571517899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</c:ser>
        <c:marker val="1"/>
        <c:axId val="59927243"/>
        <c:axId val="2474276"/>
      </c:lineChart>
      <c:dateAx>
        <c:axId val="59927243"/>
        <c:scaling>
          <c:orientation val="minMax"/>
          <c:max val="38304"/>
          <c:min val="3798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4276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474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Units (mg)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7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25"/>
          <c:y val="0.955"/>
          <c:w val="0.3562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Humidity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Example'!$Q$20</c:f>
              <c:strCache>
                <c:ptCount val="1"/>
                <c:pt idx="0">
                  <c:v>Observed
Correction
Check Std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Example'!$J$21:$J$100</c:f>
              <c:numCache>
                <c:ptCount val="80"/>
                <c:pt idx="0">
                  <c:v>54.3499</c:v>
                </c:pt>
                <c:pt idx="1">
                  <c:v>44.7999</c:v>
                </c:pt>
                <c:pt idx="2">
                  <c:v>46.8</c:v>
                </c:pt>
                <c:pt idx="3">
                  <c:v>41.5</c:v>
                </c:pt>
                <c:pt idx="4">
                  <c:v>46.25</c:v>
                </c:pt>
                <c:pt idx="5">
                  <c:v>43.4499</c:v>
                </c:pt>
                <c:pt idx="6">
                  <c:v>52.55</c:v>
                </c:pt>
                <c:pt idx="7">
                  <c:v>49.9</c:v>
                </c:pt>
                <c:pt idx="8">
                  <c:v>53.0999</c:v>
                </c:pt>
                <c:pt idx="9">
                  <c:v>36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22268485"/>
        <c:axId val="66198638"/>
      </c:scatterChart>
      <c:valAx>
        <c:axId val="2226848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 Relative Humidity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98638"/>
        <c:crossesAt val="-1000"/>
        <c:crossBetween val="midCat"/>
        <c:dispUnits/>
      </c:valAx>
      <c:valAx>
        <c:axId val="66198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68485"/>
        <c:crossesAt val="-100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Barometric Pressure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Example'!$I$20</c:f>
              <c:strCache>
                <c:ptCount val="1"/>
                <c:pt idx="0">
                  <c:v>Press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Example'!$I$21:$I$100</c:f>
              <c:numCache>
                <c:ptCount val="80"/>
                <c:pt idx="0">
                  <c:v>95886.1093</c:v>
                </c:pt>
                <c:pt idx="1">
                  <c:v>96848.7031</c:v>
                </c:pt>
                <c:pt idx="2">
                  <c:v>97227.3359</c:v>
                </c:pt>
                <c:pt idx="3">
                  <c:v>96568.7265</c:v>
                </c:pt>
                <c:pt idx="4">
                  <c:v>96743.375</c:v>
                </c:pt>
                <c:pt idx="5">
                  <c:v>98196.5937</c:v>
                </c:pt>
                <c:pt idx="6">
                  <c:v>95933.4375</c:v>
                </c:pt>
                <c:pt idx="7">
                  <c:v>97605.3046</c:v>
                </c:pt>
                <c:pt idx="8">
                  <c:v>96117.4218</c:v>
                </c:pt>
                <c:pt idx="9">
                  <c:v>98139.2656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58916831"/>
        <c:axId val="60489432"/>
      </c:scatterChart>
      <c:valAx>
        <c:axId val="58916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Barometric Pressure (pascals)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89432"/>
        <c:crossesAt val="-1000"/>
        <c:crossBetween val="midCat"/>
        <c:dispUnits/>
      </c:valAx>
      <c:valAx>
        <c:axId val="6048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16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Check Standard vs Temperature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0425"/>
          <c:w val="0.95125"/>
          <c:h val="0.84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'Meas Assurance Data Example'!$H$20</c:f>
              <c:strCache>
                <c:ptCount val="1"/>
                <c:pt idx="0">
                  <c:v>Temp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'Meas Assurance Data Example'!$H$21:$H$100</c:f>
              <c:numCache>
                <c:ptCount val="80"/>
                <c:pt idx="0">
                  <c:v>21.7965</c:v>
                </c:pt>
                <c:pt idx="1">
                  <c:v>22.1499</c:v>
                </c:pt>
                <c:pt idx="2">
                  <c:v>21.9409</c:v>
                </c:pt>
                <c:pt idx="3">
                  <c:v>22.0665</c:v>
                </c:pt>
                <c:pt idx="4">
                  <c:v>21.8354</c:v>
                </c:pt>
                <c:pt idx="5">
                  <c:v>21.8865</c:v>
                </c:pt>
                <c:pt idx="6">
                  <c:v>21.8649</c:v>
                </c:pt>
                <c:pt idx="7">
                  <c:v>21.9664</c:v>
                </c:pt>
                <c:pt idx="8">
                  <c:v>21.9379</c:v>
                </c:pt>
                <c:pt idx="9">
                  <c:v>21.9099</c:v>
                </c:pt>
              </c:numCache>
            </c:numRef>
          </c:xVal>
          <c:yVal>
            <c:numRef>
              <c:f>'Meas Assurance Data Example'!$Q$21:$Q$100</c:f>
              <c:numCache>
                <c:ptCount val="80"/>
                <c:pt idx="0">
                  <c:v>-0.1024</c:v>
                </c:pt>
                <c:pt idx="1">
                  <c:v>-0.14643</c:v>
                </c:pt>
                <c:pt idx="2">
                  <c:v>-0.14163</c:v>
                </c:pt>
                <c:pt idx="3">
                  <c:v>-0.15205</c:v>
                </c:pt>
                <c:pt idx="4">
                  <c:v>-0.1523</c:v>
                </c:pt>
                <c:pt idx="5">
                  <c:v>-0.13085</c:v>
                </c:pt>
                <c:pt idx="6">
                  <c:v>-0.09499</c:v>
                </c:pt>
                <c:pt idx="7">
                  <c:v>-0.14389</c:v>
                </c:pt>
                <c:pt idx="8">
                  <c:v>-0.17119</c:v>
                </c:pt>
                <c:pt idx="9">
                  <c:v>-0.13095</c:v>
                </c:pt>
                <c:pt idx="18">
                  <c:v>-0.1024</c:v>
                </c:pt>
                <c:pt idx="19">
                  <c:v>-0.14643</c:v>
                </c:pt>
                <c:pt idx="20">
                  <c:v>-0.14163</c:v>
                </c:pt>
                <c:pt idx="21">
                  <c:v>-0.15205</c:v>
                </c:pt>
                <c:pt idx="22">
                  <c:v>-0.1523</c:v>
                </c:pt>
                <c:pt idx="23">
                  <c:v>-0.13085</c:v>
                </c:pt>
                <c:pt idx="24">
                  <c:v>-0.09499</c:v>
                </c:pt>
                <c:pt idx="25">
                  <c:v>-0.14389</c:v>
                </c:pt>
                <c:pt idx="26">
                  <c:v>-0.17119</c:v>
                </c:pt>
                <c:pt idx="27">
                  <c:v>-0.13095</c:v>
                </c:pt>
              </c:numCache>
            </c:numRef>
          </c:yVal>
          <c:smooth val="0"/>
        </c:ser>
        <c:axId val="7533977"/>
        <c:axId val="696930"/>
      </c:scatterChart>
      <c:valAx>
        <c:axId val="7533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Balance Temperature (oC)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930"/>
        <c:crossesAt val="-1000"/>
        <c:crossBetween val="midCat"/>
        <c:dispUnits/>
      </c:valAx>
      <c:valAx>
        <c:axId val="69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Observed Check Standard Correction (mg)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33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oleObject" Target="../embeddings/oleObject_1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zoomScale="120" zoomScaleNormal="120" zoomScalePageLayoutView="0" workbookViewId="0" topLeftCell="C1">
      <selection activeCell="D7" sqref="D7"/>
    </sheetView>
  </sheetViews>
  <sheetFormatPr defaultColWidth="9.140625" defaultRowHeight="12.75"/>
  <cols>
    <col min="1" max="1" width="9.7109375" style="142" bestFit="1" customWidth="1"/>
    <col min="2" max="2" width="12.00390625" style="141" bestFit="1" customWidth="1"/>
    <col min="3" max="3" width="8.28125" style="2" bestFit="1" customWidth="1"/>
    <col min="4" max="4" width="108.28125" style="0" bestFit="1" customWidth="1"/>
    <col min="5" max="5" width="10.57421875" style="0" bestFit="1" customWidth="1"/>
  </cols>
  <sheetData>
    <row r="1" spans="1:5" ht="15.75">
      <c r="A1" s="140" t="s">
        <v>513</v>
      </c>
      <c r="B1" s="141" t="s">
        <v>447</v>
      </c>
      <c r="C1" s="139" t="s">
        <v>514</v>
      </c>
      <c r="D1" s="68" t="s">
        <v>520</v>
      </c>
      <c r="E1" s="82" t="s">
        <v>447</v>
      </c>
    </row>
    <row r="2" spans="1:5" ht="25.5">
      <c r="A2" s="143" t="s">
        <v>516</v>
      </c>
      <c r="B2" s="141">
        <v>38412</v>
      </c>
      <c r="C2" s="144" t="s">
        <v>515</v>
      </c>
      <c r="D2" s="83" t="s">
        <v>517</v>
      </c>
      <c r="E2" s="160">
        <v>38412</v>
      </c>
    </row>
    <row r="3" spans="1:5" ht="51">
      <c r="A3" s="143"/>
      <c r="C3" s="144"/>
      <c r="D3" s="162" t="s">
        <v>519</v>
      </c>
      <c r="E3" s="161">
        <v>43066</v>
      </c>
    </row>
    <row r="4" spans="1:4" ht="12.75">
      <c r="A4" s="143"/>
      <c r="C4" s="144"/>
      <c r="D4" s="83"/>
    </row>
    <row r="5" spans="1:4" ht="12.75">
      <c r="A5" s="143"/>
      <c r="C5" s="144"/>
      <c r="D5" s="83"/>
    </row>
    <row r="6" spans="1:4" ht="12.75">
      <c r="A6" s="143"/>
      <c r="C6" s="144"/>
      <c r="D6" s="83"/>
    </row>
    <row r="7" spans="1:4" ht="12.75">
      <c r="A7" s="143"/>
      <c r="C7" s="144"/>
      <c r="D7" s="83"/>
    </row>
    <row r="8" spans="1:4" ht="12.75">
      <c r="A8" s="143"/>
      <c r="C8" s="144"/>
      <c r="D8" s="83"/>
    </row>
    <row r="9" spans="1:4" ht="12.75">
      <c r="A9" s="143"/>
      <c r="C9" s="144"/>
      <c r="D9" s="83"/>
    </row>
    <row r="10" spans="1:4" ht="12.75">
      <c r="A10" s="143"/>
      <c r="C10" s="144"/>
      <c r="D10" s="83"/>
    </row>
    <row r="11" spans="1:4" ht="12.75">
      <c r="A11" s="143"/>
      <c r="C11" s="144"/>
      <c r="D11" s="83"/>
    </row>
    <row r="12" spans="1:4" ht="12.75">
      <c r="A12" s="143"/>
      <c r="C12" s="144"/>
      <c r="D12" s="83"/>
    </row>
    <row r="13" spans="1:4" ht="12.75">
      <c r="A13" s="143"/>
      <c r="C13" s="144"/>
      <c r="D13" s="83"/>
    </row>
    <row r="14" spans="1:4" ht="12.75">
      <c r="A14" s="143"/>
      <c r="C14" s="144"/>
      <c r="D14" s="83"/>
    </row>
    <row r="15" spans="1:4" ht="12.75">
      <c r="A15" s="143"/>
      <c r="C15" s="144"/>
      <c r="D15" s="83"/>
    </row>
    <row r="16" spans="1:4" ht="12.75">
      <c r="A16" s="143"/>
      <c r="C16" s="144"/>
      <c r="D16" s="83"/>
    </row>
    <row r="17" spans="1:4" ht="12.75">
      <c r="A17" s="143"/>
      <c r="C17" s="144"/>
      <c r="D17" s="83"/>
    </row>
    <row r="18" spans="1:4" ht="12.75">
      <c r="A18" s="143"/>
      <c r="C18" s="144"/>
      <c r="D18" s="83"/>
    </row>
    <row r="19" spans="1:4" ht="12.75">
      <c r="A19" s="143"/>
      <c r="C19" s="144"/>
      <c r="D19" s="83"/>
    </row>
    <row r="20" spans="1:4" ht="12.75">
      <c r="A20" s="143"/>
      <c r="C20" s="144"/>
      <c r="D20" s="83"/>
    </row>
    <row r="21" spans="1:4" ht="12.75">
      <c r="A21" s="143"/>
      <c r="C21" s="144"/>
      <c r="D21" s="83"/>
    </row>
    <row r="22" spans="1:4" ht="12.75">
      <c r="A22" s="143"/>
      <c r="C22" s="144"/>
      <c r="D22" s="83"/>
    </row>
    <row r="23" spans="1:4" ht="12.75">
      <c r="A23" s="143"/>
      <c r="C23" s="144"/>
      <c r="D23" s="83"/>
    </row>
    <row r="24" spans="1:4" ht="12.75">
      <c r="A24" s="143"/>
      <c r="C24" s="144"/>
      <c r="D24" s="83"/>
    </row>
    <row r="25" spans="1:4" ht="12.75">
      <c r="A25" s="143"/>
      <c r="C25" s="144"/>
      <c r="D25" s="83"/>
    </row>
    <row r="26" spans="1:4" ht="12.75">
      <c r="A26" s="143"/>
      <c r="C26" s="144"/>
      <c r="D26" s="83"/>
    </row>
    <row r="27" spans="1:4" ht="12.75">
      <c r="A27" s="143"/>
      <c r="C27" s="144"/>
      <c r="D27" s="83"/>
    </row>
    <row r="28" spans="1:4" ht="12.75">
      <c r="A28" s="143"/>
      <c r="C28" s="144"/>
      <c r="D28" s="83"/>
    </row>
    <row r="29" spans="1:4" ht="12.75">
      <c r="A29" s="143"/>
      <c r="C29" s="144"/>
      <c r="D29" s="83"/>
    </row>
    <row r="30" spans="1:4" ht="12.75">
      <c r="A30" s="143"/>
      <c r="C30" s="144"/>
      <c r="D30" s="145"/>
    </row>
    <row r="31" spans="1:4" ht="12.75">
      <c r="A31" s="143"/>
      <c r="C31" s="144"/>
      <c r="D31" s="83"/>
    </row>
    <row r="32" spans="1:4" ht="12.75">
      <c r="A32" s="143"/>
      <c r="C32" s="144"/>
      <c r="D32" s="83"/>
    </row>
    <row r="33" spans="1:4" ht="120" customHeight="1">
      <c r="A33" s="143"/>
      <c r="C33" s="144"/>
      <c r="D33" s="83"/>
    </row>
    <row r="34" spans="1:4" ht="12.75">
      <c r="A34" s="143"/>
      <c r="C34" s="144"/>
      <c r="D34" s="83"/>
    </row>
    <row r="35" spans="1:4" ht="12.75">
      <c r="A35" s="143"/>
      <c r="C35" s="144"/>
      <c r="D35" s="83"/>
    </row>
    <row r="36" spans="1:4" ht="12.75">
      <c r="A36" s="143"/>
      <c r="C36" s="144"/>
      <c r="D36" s="83"/>
    </row>
    <row r="37" spans="1:4" ht="12.75">
      <c r="A37" s="143"/>
      <c r="C37" s="144"/>
      <c r="D37" s="83"/>
    </row>
    <row r="38" spans="1:4" ht="12.75">
      <c r="A38" s="143"/>
      <c r="C38" s="144"/>
      <c r="D38" s="83"/>
    </row>
    <row r="39" spans="1:4" ht="12.75">
      <c r="A39" s="143"/>
      <c r="C39" s="144"/>
      <c r="D39" s="83"/>
    </row>
    <row r="40" spans="1:4" ht="12.75">
      <c r="A40" s="143"/>
      <c r="C40" s="144"/>
      <c r="D40" s="83"/>
    </row>
    <row r="41" spans="1:4" ht="12.75">
      <c r="A41" s="143"/>
      <c r="C41" s="144"/>
      <c r="D41" s="83"/>
    </row>
    <row r="42" spans="1:4" ht="12.75">
      <c r="A42" s="143"/>
      <c r="C42" s="144"/>
      <c r="D42" s="83"/>
    </row>
    <row r="43" spans="1:4" ht="12.75">
      <c r="A43" s="143"/>
      <c r="C43" s="144"/>
      <c r="D43" s="83"/>
    </row>
    <row r="44" spans="1:4" ht="12.75">
      <c r="A44" s="143"/>
      <c r="C44" s="144"/>
      <c r="D44" s="83"/>
    </row>
    <row r="45" spans="1:4" ht="12.75">
      <c r="A45" s="143"/>
      <c r="C45" s="144"/>
      <c r="D45" s="83"/>
    </row>
    <row r="46" spans="1:4" ht="12.75">
      <c r="A46" s="143"/>
      <c r="C46" s="144"/>
      <c r="D46" s="83"/>
    </row>
    <row r="47" spans="1:4" ht="12.75">
      <c r="A47" s="143"/>
      <c r="C47" s="144"/>
      <c r="D47" s="83"/>
    </row>
    <row r="48" spans="1:4" ht="12.75">
      <c r="A48" s="143"/>
      <c r="C48" s="144"/>
      <c r="D48" s="83"/>
    </row>
    <row r="49" spans="1:4" ht="12.75">
      <c r="A49" s="143"/>
      <c r="C49" s="144"/>
      <c r="D49" s="83"/>
    </row>
    <row r="50" spans="1:4" ht="12.75">
      <c r="A50" s="143"/>
      <c r="C50" s="144"/>
      <c r="D50" s="83"/>
    </row>
    <row r="51" spans="1:4" ht="12.75">
      <c r="A51" s="143"/>
      <c r="C51" s="144"/>
      <c r="D51" s="83"/>
    </row>
    <row r="52" spans="1:4" ht="12.75">
      <c r="A52" s="143"/>
      <c r="C52" s="144"/>
      <c r="D52" s="83"/>
    </row>
    <row r="53" spans="1:4" ht="12.75">
      <c r="A53" s="143"/>
      <c r="C53" s="144"/>
      <c r="D53" s="83"/>
    </row>
    <row r="54" spans="1:4" ht="67.5" customHeight="1">
      <c r="A54" s="143"/>
      <c r="C54" s="144"/>
      <c r="D54" s="83"/>
    </row>
    <row r="55" spans="1:4" ht="12.75">
      <c r="A55" s="143"/>
      <c r="C55" s="144"/>
      <c r="D55" s="83"/>
    </row>
    <row r="56" spans="1:4" ht="12.75">
      <c r="A56" s="143"/>
      <c r="C56" s="144"/>
      <c r="D56" s="83"/>
    </row>
    <row r="57" spans="1:4" ht="12.75">
      <c r="A57" s="143"/>
      <c r="C57" s="144"/>
      <c r="D57" s="83"/>
    </row>
    <row r="58" spans="1:4" ht="12.75">
      <c r="A58" s="143"/>
      <c r="C58" s="144"/>
      <c r="D58" s="83"/>
    </row>
    <row r="59" spans="1:4" ht="12.75">
      <c r="A59" s="143"/>
      <c r="C59" s="144"/>
      <c r="D59" s="83"/>
    </row>
    <row r="60" spans="1:4" ht="64.5" customHeight="1">
      <c r="A60" s="143"/>
      <c r="C60" s="144"/>
      <c r="D60" s="83"/>
    </row>
    <row r="61" spans="1:4" ht="40.5" customHeight="1">
      <c r="A61" s="143"/>
      <c r="C61" s="144"/>
      <c r="D61" s="83"/>
    </row>
    <row r="62" spans="1:4" ht="43.5" customHeight="1">
      <c r="A62" s="143"/>
      <c r="C62" s="144"/>
      <c r="D62" s="83"/>
    </row>
    <row r="63" spans="1:4" ht="36" customHeight="1">
      <c r="A63" s="143"/>
      <c r="C63" s="144"/>
      <c r="D63" s="83"/>
    </row>
    <row r="64" spans="1:4" ht="12.75">
      <c r="A64" s="143"/>
      <c r="C64" s="144"/>
      <c r="D64" s="83"/>
    </row>
    <row r="65" spans="1:4" ht="12.75">
      <c r="A65" s="143"/>
      <c r="C65" s="144"/>
      <c r="D65" s="83"/>
    </row>
    <row r="66" spans="1:4" ht="12.75">
      <c r="A66" s="143"/>
      <c r="C66" s="144"/>
      <c r="D66" s="145"/>
    </row>
    <row r="67" spans="1:4" ht="12.75">
      <c r="A67" s="143"/>
      <c r="C67" s="144"/>
      <c r="D67" s="83"/>
    </row>
    <row r="68" spans="1:3" ht="12.75">
      <c r="A68" s="143"/>
      <c r="C68" s="144"/>
    </row>
    <row r="69" spans="1:3" ht="12.75">
      <c r="A69" s="143"/>
      <c r="C69" s="144"/>
    </row>
    <row r="70" spans="1:3" ht="12.75">
      <c r="A70" s="143"/>
      <c r="C70" s="144"/>
    </row>
    <row r="71" spans="1:3" ht="12.75">
      <c r="A71" s="143"/>
      <c r="C71" s="144"/>
    </row>
    <row r="72" spans="1:3" ht="12.75">
      <c r="A72" s="143"/>
      <c r="C72" s="144"/>
    </row>
    <row r="73" spans="1:3" ht="12.75">
      <c r="A73" s="143"/>
      <c r="C73" s="144"/>
    </row>
    <row r="74" spans="1:3" ht="12.75">
      <c r="A74" s="143"/>
      <c r="C74" s="144"/>
    </row>
    <row r="75" spans="1:3" ht="12.75">
      <c r="A75" s="143"/>
      <c r="C75" s="144"/>
    </row>
    <row r="76" spans="1:3" ht="12.75">
      <c r="A76" s="143"/>
      <c r="C76" s="144"/>
    </row>
    <row r="77" spans="1:3" ht="12.75">
      <c r="A77" s="143"/>
      <c r="C77" s="144"/>
    </row>
    <row r="78" spans="1:3" ht="12.75">
      <c r="A78" s="143"/>
      <c r="C78" s="144"/>
    </row>
    <row r="79" spans="1:3" ht="12.75">
      <c r="A79" s="143"/>
      <c r="C79" s="144"/>
    </row>
    <row r="80" spans="1:3" ht="12.75">
      <c r="A80" s="143"/>
      <c r="C80" s="144"/>
    </row>
    <row r="81" spans="1:3" ht="12.75">
      <c r="A81" s="143"/>
      <c r="C81" s="144"/>
    </row>
    <row r="82" spans="1:3" ht="12.75">
      <c r="A82" s="143"/>
      <c r="C82" s="144"/>
    </row>
    <row r="83" spans="1:3" ht="12.75">
      <c r="A83" s="143"/>
      <c r="C83" s="144"/>
    </row>
    <row r="84" spans="1:3" ht="12.75">
      <c r="A84" s="143"/>
      <c r="C84" s="144"/>
    </row>
    <row r="85" spans="1:3" ht="12.75">
      <c r="A85" s="143"/>
      <c r="C85" s="144"/>
    </row>
    <row r="86" spans="1:3" ht="12.75">
      <c r="A86" s="143"/>
      <c r="C86" s="144"/>
    </row>
    <row r="87" spans="1:3" ht="12.75">
      <c r="A87" s="143"/>
      <c r="C87" s="144"/>
    </row>
    <row r="88" spans="1:3" ht="12.75">
      <c r="A88" s="143"/>
      <c r="C88" s="144"/>
    </row>
    <row r="89" spans="1:3" ht="12.75">
      <c r="A89" s="143"/>
      <c r="C89" s="144"/>
    </row>
    <row r="90" spans="1:3" ht="12.75">
      <c r="A90" s="143"/>
      <c r="C90" s="144"/>
    </row>
    <row r="91" spans="1:3" ht="12.75">
      <c r="A91" s="143"/>
      <c r="C91" s="144"/>
    </row>
    <row r="92" spans="1:3" ht="12.75">
      <c r="A92" s="143"/>
      <c r="C92" s="144"/>
    </row>
    <row r="93" spans="1:3" ht="12.75">
      <c r="A93" s="143"/>
      <c r="C93" s="144"/>
    </row>
    <row r="94" spans="1:3" ht="12.75">
      <c r="A94" s="143"/>
      <c r="C94" s="144"/>
    </row>
    <row r="95" spans="1:3" ht="12.75">
      <c r="A95" s="143"/>
      <c r="C95" s="144"/>
    </row>
    <row r="96" spans="1:3" ht="12.75">
      <c r="A96" s="143"/>
      <c r="C96" s="144"/>
    </row>
    <row r="97" spans="1:3" ht="12.75">
      <c r="A97" s="143"/>
      <c r="C97" s="144"/>
    </row>
    <row r="98" spans="1:3" ht="12.75">
      <c r="A98" s="143"/>
      <c r="C98" s="144"/>
    </row>
    <row r="99" spans="1:3" ht="12.75">
      <c r="A99" s="143"/>
      <c r="C99" s="144"/>
    </row>
    <row r="100" spans="1:3" ht="12.75">
      <c r="A100" s="143"/>
      <c r="C100" s="144"/>
    </row>
    <row r="101" spans="1:3" ht="12.75">
      <c r="A101" s="143"/>
      <c r="C101" s="144"/>
    </row>
    <row r="102" spans="1:3" ht="12.75">
      <c r="A102" s="143"/>
      <c r="C102" s="144"/>
    </row>
    <row r="103" spans="1:3" ht="12.75">
      <c r="A103" s="143"/>
      <c r="C103" s="144"/>
    </row>
    <row r="104" spans="1:3" ht="12.75">
      <c r="A104" s="143"/>
      <c r="C104" s="144"/>
    </row>
    <row r="105" spans="1:3" ht="12.75">
      <c r="A105" s="143"/>
      <c r="C105" s="144"/>
    </row>
    <row r="106" spans="1:3" ht="12.75">
      <c r="A106" s="143"/>
      <c r="C106" s="144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P552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0" sqref="A10:A13"/>
    </sheetView>
  </sheetViews>
  <sheetFormatPr defaultColWidth="9.140625" defaultRowHeight="12.75"/>
  <cols>
    <col min="1" max="1" width="3.140625" style="0" customWidth="1"/>
    <col min="2" max="2" width="16.28125" style="0" bestFit="1" customWidth="1"/>
    <col min="3" max="3" width="5.57421875" style="2" customWidth="1"/>
    <col min="4" max="4" width="3.00390625" style="2" bestFit="1" customWidth="1"/>
    <col min="5" max="5" width="3.57421875" style="2" bestFit="1" customWidth="1"/>
    <col min="6" max="6" width="9.8515625" style="2" customWidth="1"/>
    <col min="7" max="7" width="13.421875" style="0" bestFit="1" customWidth="1"/>
    <col min="8" max="9" width="16.28125" style="0" bestFit="1" customWidth="1"/>
    <col min="15" max="15" width="4.00390625" style="0" bestFit="1" customWidth="1"/>
    <col min="16" max="22" width="2.57421875" style="0" bestFit="1" customWidth="1"/>
  </cols>
  <sheetData>
    <row r="1" ht="12.75"/>
    <row r="2" ht="12.75"/>
    <row r="3" ht="12.75"/>
    <row r="4" ht="12.75"/>
    <row r="5" ht="12.75"/>
    <row r="6" ht="12.75"/>
    <row r="7" ht="12.75"/>
    <row r="8" spans="8:14" ht="12.75">
      <c r="H8" s="2"/>
      <c r="I8" s="2"/>
      <c r="J8" s="166">
        <v>0.017</v>
      </c>
      <c r="K8" s="166">
        <v>0.013065</v>
      </c>
      <c r="L8" s="137" t="s">
        <v>511</v>
      </c>
      <c r="M8" s="2"/>
      <c r="N8" s="2"/>
    </row>
    <row r="9" spans="3:16" ht="31.5" customHeight="1" thickBot="1">
      <c r="C9" s="35" t="s">
        <v>156</v>
      </c>
      <c r="D9" s="2" t="s">
        <v>136</v>
      </c>
      <c r="E9" s="2" t="s">
        <v>135</v>
      </c>
      <c r="F9" s="2" t="s">
        <v>48</v>
      </c>
      <c r="G9" t="s">
        <v>49</v>
      </c>
      <c r="H9" s="35" t="s">
        <v>154</v>
      </c>
      <c r="I9" s="35" t="s">
        <v>155</v>
      </c>
      <c r="J9" s="2" t="s">
        <v>6</v>
      </c>
      <c r="K9" s="2" t="s">
        <v>5</v>
      </c>
      <c r="L9" s="2" t="s">
        <v>4</v>
      </c>
      <c r="M9" s="2" t="s">
        <v>3</v>
      </c>
      <c r="N9" s="2" t="s">
        <v>7</v>
      </c>
      <c r="P9" s="66"/>
    </row>
    <row r="10" spans="1:16" ht="13.5" thickTop="1">
      <c r="A10" s="149"/>
      <c r="B10" s="5" t="s">
        <v>122</v>
      </c>
      <c r="C10" s="6">
        <v>3</v>
      </c>
      <c r="D10" s="6">
        <v>3</v>
      </c>
      <c r="E10" s="6">
        <v>1</v>
      </c>
      <c r="F10" s="6" t="s">
        <v>50</v>
      </c>
      <c r="G10" s="7" t="s">
        <v>51</v>
      </c>
      <c r="H10" s="8" t="s">
        <v>192</v>
      </c>
      <c r="I10" s="17" t="s">
        <v>191</v>
      </c>
      <c r="J10" s="9">
        <f>$J$8</f>
        <v>0.017</v>
      </c>
      <c r="K10" s="9">
        <f>$K$8</f>
        <v>0.013065</v>
      </c>
      <c r="L10" s="10">
        <v>0.816496580927726</v>
      </c>
      <c r="M10" s="10">
        <v>1.4142135623730951</v>
      </c>
      <c r="N10" s="36">
        <f>IF(((J10^2)-(L10^2*K10^2))&lt;0,"Sb=0",(1/M10)*SQRT((J10^2)-(L10^2*K10^2)))</f>
        <v>0.009359590001704136</v>
      </c>
      <c r="P10" s="138"/>
    </row>
    <row r="11" spans="1:14" ht="12.75">
      <c r="A11" s="149"/>
      <c r="B11" s="18"/>
      <c r="C11" s="57"/>
      <c r="D11" s="19"/>
      <c r="E11" s="19"/>
      <c r="F11" s="19"/>
      <c r="G11" s="20"/>
      <c r="H11" s="57"/>
      <c r="I11" s="57"/>
      <c r="J11" s="19"/>
      <c r="K11" s="19"/>
      <c r="L11" s="19" t="s">
        <v>508</v>
      </c>
      <c r="M11" s="19" t="s">
        <v>508</v>
      </c>
      <c r="N11" s="58"/>
    </row>
    <row r="12" spans="1:14" ht="12.75" customHeight="1">
      <c r="A12" s="149"/>
      <c r="B12" s="18" t="s">
        <v>122</v>
      </c>
      <c r="C12" s="19">
        <v>3</v>
      </c>
      <c r="D12" s="19">
        <v>3</v>
      </c>
      <c r="E12" s="19">
        <v>1</v>
      </c>
      <c r="F12" s="19" t="s">
        <v>50</v>
      </c>
      <c r="G12" s="20" t="s">
        <v>51</v>
      </c>
      <c r="H12" s="21" t="s">
        <v>0</v>
      </c>
      <c r="I12" s="20" t="s">
        <v>1</v>
      </c>
      <c r="J12" s="22">
        <f>$J$8</f>
        <v>0.017</v>
      </c>
      <c r="K12" s="22">
        <f>$K$8</f>
        <v>0.013065</v>
      </c>
      <c r="L12" s="23">
        <v>0.816496580927726</v>
      </c>
      <c r="M12" s="23">
        <v>1.4142135623730954</v>
      </c>
      <c r="N12" s="38">
        <f>IF(((J12^2)-(L12^2*K12^2))&lt;0,"Sb=0",(1/M12)*SQRT((J12^2)-(L12^2*K12^2)))</f>
        <v>0.009359590001704134</v>
      </c>
    </row>
    <row r="13" spans="1:14" ht="13.5" thickBot="1">
      <c r="A13" s="149"/>
      <c r="B13" s="11" t="s">
        <v>122</v>
      </c>
      <c r="C13" s="12">
        <v>3</v>
      </c>
      <c r="D13" s="12">
        <v>3</v>
      </c>
      <c r="E13" s="12">
        <v>1</v>
      </c>
      <c r="F13" s="12" t="s">
        <v>50</v>
      </c>
      <c r="G13" s="13" t="s">
        <v>51</v>
      </c>
      <c r="H13" s="14" t="s">
        <v>0</v>
      </c>
      <c r="I13" s="13" t="s">
        <v>2</v>
      </c>
      <c r="J13" s="15">
        <f aca="true" t="shared" si="0" ref="J13:J518">$J$8</f>
        <v>0.017</v>
      </c>
      <c r="K13" s="15">
        <f aca="true" t="shared" si="1" ref="K13:K518">$K$8</f>
        <v>0.013065</v>
      </c>
      <c r="L13" s="16">
        <v>0.816496580927726</v>
      </c>
      <c r="M13" s="16">
        <v>1.4142135623730954</v>
      </c>
      <c r="N13" s="37">
        <f>IF(((J13^2)-(L13^2*K13^2))&lt;0,"Sb=0",(1/M13)*SQRT((J13^2)-(L13^2*K13^2)))</f>
        <v>0.009359590001704134</v>
      </c>
    </row>
    <row r="14" spans="1:14" ht="14.25" thickBot="1" thickTop="1">
      <c r="A14" s="53"/>
      <c r="H14" s="1"/>
      <c r="J14" s="3"/>
      <c r="K14" s="3"/>
      <c r="L14" s="4" t="s">
        <v>508</v>
      </c>
      <c r="M14" s="4" t="s">
        <v>508</v>
      </c>
      <c r="N14" s="3"/>
    </row>
    <row r="15" spans="1:14" ht="13.5" thickTop="1">
      <c r="A15" s="148"/>
      <c r="B15" s="5" t="s">
        <v>122</v>
      </c>
      <c r="C15" s="6">
        <v>3</v>
      </c>
      <c r="D15" s="6">
        <v>6</v>
      </c>
      <c r="E15" s="6">
        <v>4</v>
      </c>
      <c r="F15" s="25" t="s">
        <v>142</v>
      </c>
      <c r="G15" s="7" t="s">
        <v>123</v>
      </c>
      <c r="H15" s="7" t="s">
        <v>2</v>
      </c>
      <c r="I15" s="8" t="s">
        <v>0</v>
      </c>
      <c r="J15" s="9">
        <f t="shared" si="0"/>
        <v>0.017</v>
      </c>
      <c r="K15" s="9">
        <f t="shared" si="1"/>
        <v>0.013065</v>
      </c>
      <c r="L15" s="10">
        <v>0.5773502691896261</v>
      </c>
      <c r="M15" s="146">
        <v>1.4142</v>
      </c>
      <c r="N15" s="36">
        <f>IF(((J15^2)-(L15^2*K15^2))&lt;0,"Sb=0",(1/M15)*SQRT((J15^2)-(L15^2*K15^2)))</f>
        <v>0.010772798540776372</v>
      </c>
    </row>
    <row r="16" spans="1:14" ht="13.5" thickBot="1">
      <c r="A16" s="148"/>
      <c r="B16" s="11" t="s">
        <v>122</v>
      </c>
      <c r="C16" s="12">
        <v>3</v>
      </c>
      <c r="D16" s="12">
        <v>6</v>
      </c>
      <c r="E16" s="12">
        <v>4</v>
      </c>
      <c r="F16" s="27" t="s">
        <v>142</v>
      </c>
      <c r="G16" s="13" t="s">
        <v>123</v>
      </c>
      <c r="H16" s="13" t="s">
        <v>2</v>
      </c>
      <c r="I16" s="13" t="s">
        <v>1</v>
      </c>
      <c r="J16" s="15">
        <f t="shared" si="0"/>
        <v>0.017</v>
      </c>
      <c r="K16" s="15">
        <f t="shared" si="1"/>
        <v>0.013065</v>
      </c>
      <c r="L16" s="16">
        <v>0.5773502691896261</v>
      </c>
      <c r="M16" s="147">
        <v>1.4142</v>
      </c>
      <c r="N16" s="37">
        <f>IF(((J16^2)-(L16^2*K16^2))&lt;0,"Sb=0",(1/M16)*SQRT((J16^2)-(L16^2*K16^2)))</f>
        <v>0.010772798540776372</v>
      </c>
    </row>
    <row r="17" spans="1:14" ht="14.25" thickBot="1" thickTop="1">
      <c r="A17" s="53"/>
      <c r="H17" s="1"/>
      <c r="J17" s="3"/>
      <c r="K17" s="3"/>
      <c r="L17" s="4" t="s">
        <v>508</v>
      </c>
      <c r="M17" s="4" t="s">
        <v>508</v>
      </c>
      <c r="N17" s="3"/>
    </row>
    <row r="18" spans="1:14" ht="13.5" thickTop="1">
      <c r="A18" s="148"/>
      <c r="B18" s="5" t="s">
        <v>124</v>
      </c>
      <c r="C18" s="6">
        <v>4</v>
      </c>
      <c r="D18" s="6">
        <v>6</v>
      </c>
      <c r="E18" s="6">
        <v>3</v>
      </c>
      <c r="F18" s="6" t="s">
        <v>137</v>
      </c>
      <c r="G18" s="7" t="s">
        <v>52</v>
      </c>
      <c r="H18" s="8" t="s">
        <v>8</v>
      </c>
      <c r="I18" s="17" t="s">
        <v>147</v>
      </c>
      <c r="J18" s="9">
        <f t="shared" si="0"/>
        <v>0.017</v>
      </c>
      <c r="K18" s="9">
        <f t="shared" si="1"/>
        <v>0.013065</v>
      </c>
      <c r="L18" s="10">
        <v>0.7071067811865472</v>
      </c>
      <c r="M18" s="10">
        <v>1.4142135623730945</v>
      </c>
      <c r="N18" s="36">
        <f>IF(((J18^2)-(L18^2*K18^2))&lt;0,"Sb=0",(1/M18)*SQRT((J18^2)-(L18^2*K18^2)))</f>
        <v>0.010090908965499596</v>
      </c>
    </row>
    <row r="19" spans="1:14" ht="12.75">
      <c r="A19" s="148"/>
      <c r="B19" s="18"/>
      <c r="C19" s="19"/>
      <c r="D19" s="19"/>
      <c r="E19" s="19"/>
      <c r="F19" s="19"/>
      <c r="G19" s="20"/>
      <c r="H19" s="21"/>
      <c r="I19" s="21"/>
      <c r="J19" s="22"/>
      <c r="K19" s="22"/>
      <c r="L19" s="23" t="s">
        <v>508</v>
      </c>
      <c r="M19" s="23" t="s">
        <v>508</v>
      </c>
      <c r="N19" s="24"/>
    </row>
    <row r="20" spans="1:14" ht="12.75">
      <c r="A20" s="148"/>
      <c r="B20" s="18" t="s">
        <v>124</v>
      </c>
      <c r="C20" s="19">
        <v>4</v>
      </c>
      <c r="D20" s="19">
        <v>6</v>
      </c>
      <c r="E20" s="19">
        <v>3</v>
      </c>
      <c r="F20" s="19" t="s">
        <v>137</v>
      </c>
      <c r="G20" s="20" t="s">
        <v>52</v>
      </c>
      <c r="H20" s="21" t="s">
        <v>8</v>
      </c>
      <c r="I20" s="20" t="s">
        <v>9</v>
      </c>
      <c r="J20" s="22">
        <f t="shared" si="0"/>
        <v>0.017</v>
      </c>
      <c r="K20" s="22">
        <f t="shared" si="1"/>
        <v>0.013065</v>
      </c>
      <c r="L20" s="23">
        <v>0.6123724356957942</v>
      </c>
      <c r="M20" s="23">
        <v>1.2247448713915885</v>
      </c>
      <c r="N20" s="38">
        <f>IF(((J20^2)-(L20^2*K20^2))&lt;0,"Sb=0",(1/M20)*SQRT((J20^2)-(L20^2*K20^2)))</f>
        <v>0.012247167444624363</v>
      </c>
    </row>
    <row r="21" spans="1:14" ht="12.75">
      <c r="A21" s="148"/>
      <c r="B21" s="18" t="s">
        <v>124</v>
      </c>
      <c r="C21" s="19">
        <v>4</v>
      </c>
      <c r="D21" s="19">
        <v>6</v>
      </c>
      <c r="E21" s="19">
        <v>3</v>
      </c>
      <c r="F21" s="19" t="s">
        <v>137</v>
      </c>
      <c r="G21" s="20" t="s">
        <v>52</v>
      </c>
      <c r="H21" s="21" t="s">
        <v>8</v>
      </c>
      <c r="I21" s="70" t="s">
        <v>10</v>
      </c>
      <c r="J21" s="22">
        <f>$J$8</f>
        <v>0.017</v>
      </c>
      <c r="K21" s="22">
        <f>$K$8</f>
        <v>0.013065</v>
      </c>
      <c r="L21" s="23">
        <v>0.6123724356957942</v>
      </c>
      <c r="M21" s="23">
        <v>1.2247448713915885</v>
      </c>
      <c r="N21" s="38">
        <f>IF(((J21^2)-(L21^2*K21^2))&lt;0,"Sb=0",(1/M21)*SQRT((J21^2)-(L21^2*K21^2)))</f>
        <v>0.012247167444624363</v>
      </c>
    </row>
    <row r="22" spans="1:14" ht="12.75">
      <c r="A22" s="148"/>
      <c r="B22" s="18"/>
      <c r="C22" s="19"/>
      <c r="D22" s="19"/>
      <c r="E22" s="19"/>
      <c r="F22" s="19"/>
      <c r="G22" s="20"/>
      <c r="H22" s="21"/>
      <c r="I22" s="21"/>
      <c r="J22" s="22"/>
      <c r="K22" s="22"/>
      <c r="L22" s="23" t="s">
        <v>508</v>
      </c>
      <c r="M22" s="23" t="s">
        <v>508</v>
      </c>
      <c r="N22" s="24"/>
    </row>
    <row r="23" spans="1:14" ht="12.75">
      <c r="A23" s="148"/>
      <c r="B23" s="18" t="s">
        <v>124</v>
      </c>
      <c r="C23" s="19">
        <v>4</v>
      </c>
      <c r="D23" s="19">
        <v>6</v>
      </c>
      <c r="E23" s="19">
        <v>3</v>
      </c>
      <c r="F23" s="19" t="s">
        <v>137</v>
      </c>
      <c r="G23" s="20" t="s">
        <v>125</v>
      </c>
      <c r="H23" s="20" t="s">
        <v>10</v>
      </c>
      <c r="I23" s="21" t="s">
        <v>359</v>
      </c>
      <c r="J23" s="22">
        <f>$J$8</f>
        <v>0.017</v>
      </c>
      <c r="K23" s="22">
        <f>$K$8</f>
        <v>0.013065</v>
      </c>
      <c r="L23" s="23">
        <v>0.7071067811865472</v>
      </c>
      <c r="M23" s="23">
        <v>1.4142135623730945</v>
      </c>
      <c r="N23" s="38">
        <f>IF(((J23^2)-(L23^2*K23^2))&lt;0,"Sb=0",(1/M23)*SQRT((J23^2)-(L23^2*K23^2)))</f>
        <v>0.010090908965499596</v>
      </c>
    </row>
    <row r="24" spans="1:14" ht="12.75">
      <c r="A24" s="148"/>
      <c r="B24" s="18" t="s">
        <v>124</v>
      </c>
      <c r="C24" s="19">
        <v>4</v>
      </c>
      <c r="D24" s="19">
        <v>6</v>
      </c>
      <c r="E24" s="19">
        <v>3</v>
      </c>
      <c r="F24" s="19" t="s">
        <v>137</v>
      </c>
      <c r="G24" s="20" t="s">
        <v>125</v>
      </c>
      <c r="H24" s="20" t="s">
        <v>10</v>
      </c>
      <c r="I24" s="20" t="s">
        <v>126</v>
      </c>
      <c r="J24" s="22">
        <f>$J$8</f>
        <v>0.017</v>
      </c>
      <c r="K24" s="22">
        <f>$K$8</f>
        <v>0.013065</v>
      </c>
      <c r="L24" s="23">
        <v>0.7071067811865472</v>
      </c>
      <c r="M24" s="23">
        <v>1.4142135623730945</v>
      </c>
      <c r="N24" s="38">
        <f>IF(((J24^2)-(L24^2*K24^2))&lt;0,"Sb=0",(1/M24)*SQRT((J24^2)-(L24^2*K24^2)))</f>
        <v>0.010090908965499596</v>
      </c>
    </row>
    <row r="25" spans="1:14" ht="13.5" thickBot="1">
      <c r="A25" s="148"/>
      <c r="B25" s="11" t="s">
        <v>124</v>
      </c>
      <c r="C25" s="12">
        <v>4</v>
      </c>
      <c r="D25" s="12">
        <v>6</v>
      </c>
      <c r="E25" s="12">
        <v>3</v>
      </c>
      <c r="F25" s="12" t="s">
        <v>137</v>
      </c>
      <c r="G25" s="13" t="s">
        <v>125</v>
      </c>
      <c r="H25" s="13" t="s">
        <v>10</v>
      </c>
      <c r="I25" s="13" t="s">
        <v>9</v>
      </c>
      <c r="J25" s="15">
        <f>$J$8</f>
        <v>0.017</v>
      </c>
      <c r="K25" s="15">
        <f>$K$8</f>
        <v>0.013065</v>
      </c>
      <c r="L25" s="16">
        <v>0.7071067811865472</v>
      </c>
      <c r="M25" s="16">
        <v>1.4142135623730945</v>
      </c>
      <c r="N25" s="37">
        <f>IF(((J25^2)-(L25^2*K25^2))&lt;0,"Sb=0",(1/M25)*SQRT((J25^2)-(L25^2*K25^2)))</f>
        <v>0.010090908965499596</v>
      </c>
    </row>
    <row r="26" spans="1:14" ht="14.25" thickBot="1" thickTop="1">
      <c r="A26" s="53"/>
      <c r="H26" s="1"/>
      <c r="J26" s="3"/>
      <c r="K26" s="3"/>
      <c r="L26" s="4" t="s">
        <v>508</v>
      </c>
      <c r="M26" s="4" t="s">
        <v>508</v>
      </c>
      <c r="N26" s="3"/>
    </row>
    <row r="27" spans="1:14" ht="13.5" thickTop="1">
      <c r="A27" s="148"/>
      <c r="B27" s="5" t="s">
        <v>124</v>
      </c>
      <c r="C27" s="6">
        <v>4</v>
      </c>
      <c r="D27" s="6">
        <v>8</v>
      </c>
      <c r="E27" s="6">
        <v>5</v>
      </c>
      <c r="F27" s="6" t="s">
        <v>193</v>
      </c>
      <c r="G27" s="25" t="s">
        <v>142</v>
      </c>
      <c r="H27" s="8" t="s">
        <v>194</v>
      </c>
      <c r="I27" s="17" t="s">
        <v>147</v>
      </c>
      <c r="J27" s="9">
        <f t="shared" si="0"/>
        <v>0.017</v>
      </c>
      <c r="K27" s="9">
        <f t="shared" si="1"/>
        <v>0.013065</v>
      </c>
      <c r="L27" s="10">
        <v>0.6454972243679028</v>
      </c>
      <c r="M27" s="10">
        <v>1.4142135623730951</v>
      </c>
      <c r="N27" s="36">
        <f>IF(((J27^2)-(L27^2*K27^2))&lt;0,"Sb=0",(1/M27)*SQRT((J27^2)-(L27^2*K27^2)))</f>
        <v>0.010437370508178773</v>
      </c>
    </row>
    <row r="28" spans="1:14" ht="12.75">
      <c r="A28" s="148"/>
      <c r="B28" s="18"/>
      <c r="C28" s="19"/>
      <c r="D28" s="19"/>
      <c r="E28" s="19"/>
      <c r="F28" s="19"/>
      <c r="G28" s="20"/>
      <c r="H28" s="21"/>
      <c r="I28" s="20"/>
      <c r="J28" s="22"/>
      <c r="K28" s="22"/>
      <c r="L28" s="23" t="s">
        <v>508</v>
      </c>
      <c r="M28" s="23" t="s">
        <v>508</v>
      </c>
      <c r="N28" s="24"/>
    </row>
    <row r="29" spans="1:14" ht="12.75">
      <c r="A29" s="148"/>
      <c r="B29" s="18" t="s">
        <v>124</v>
      </c>
      <c r="C29" s="19">
        <v>4</v>
      </c>
      <c r="D29" s="19">
        <v>8</v>
      </c>
      <c r="E29" s="19">
        <v>5</v>
      </c>
      <c r="F29" s="19" t="s">
        <v>193</v>
      </c>
      <c r="G29" s="26" t="s">
        <v>142</v>
      </c>
      <c r="H29" s="21" t="s">
        <v>194</v>
      </c>
      <c r="I29" s="20" t="s">
        <v>9</v>
      </c>
      <c r="J29" s="22">
        <f t="shared" si="0"/>
        <v>0.017</v>
      </c>
      <c r="K29" s="22">
        <f t="shared" si="1"/>
        <v>0.013065</v>
      </c>
      <c r="L29" s="23">
        <v>0.5204164998665333</v>
      </c>
      <c r="M29" s="23">
        <v>1.224744871391589</v>
      </c>
      <c r="N29" s="38">
        <f>IF(((J29^2)-(L29^2*K29^2))&lt;0,"Sb=0",(1/M29)*SQRT((J29^2)-(L29^2*K29^2)))</f>
        <v>0.012721905362077911</v>
      </c>
    </row>
    <row r="30" spans="1:14" ht="13.5" thickBot="1">
      <c r="A30" s="148"/>
      <c r="B30" s="11" t="s">
        <v>124</v>
      </c>
      <c r="C30" s="12">
        <v>4</v>
      </c>
      <c r="D30" s="12">
        <v>8</v>
      </c>
      <c r="E30" s="12">
        <v>5</v>
      </c>
      <c r="F30" s="12" t="s">
        <v>193</v>
      </c>
      <c r="G30" s="27" t="s">
        <v>142</v>
      </c>
      <c r="H30" s="14" t="s">
        <v>194</v>
      </c>
      <c r="I30" s="13" t="s">
        <v>10</v>
      </c>
      <c r="J30" s="15">
        <f t="shared" si="0"/>
        <v>0.017</v>
      </c>
      <c r="K30" s="15">
        <f t="shared" si="1"/>
        <v>0.013065</v>
      </c>
      <c r="L30" s="16">
        <v>0.5204164998665333</v>
      </c>
      <c r="M30" s="16">
        <v>1.224744871391589</v>
      </c>
      <c r="N30" s="37">
        <f>IF(((J30^2)-(L30^2*K30^2))&lt;0,"Sb=0",(1/M30)*SQRT((J30^2)-(L30^2*K30^2)))</f>
        <v>0.012721905362077911</v>
      </c>
    </row>
    <row r="31" spans="1:14" ht="14.25" thickBot="1" thickTop="1">
      <c r="A31" s="53"/>
      <c r="H31" s="1"/>
      <c r="J31" s="3"/>
      <c r="K31" s="3"/>
      <c r="L31" s="4" t="s">
        <v>508</v>
      </c>
      <c r="M31" s="4" t="s">
        <v>508</v>
      </c>
      <c r="N31" s="3"/>
    </row>
    <row r="32" spans="1:14" ht="13.5" thickTop="1">
      <c r="A32" s="148"/>
      <c r="B32" s="5" t="s">
        <v>124</v>
      </c>
      <c r="C32" s="6">
        <v>5</v>
      </c>
      <c r="D32" s="6">
        <v>8</v>
      </c>
      <c r="E32" s="6">
        <v>4</v>
      </c>
      <c r="F32" s="6" t="s">
        <v>437</v>
      </c>
      <c r="G32" s="46" t="s">
        <v>142</v>
      </c>
      <c r="H32" s="8" t="s">
        <v>194</v>
      </c>
      <c r="I32" s="17" t="s">
        <v>147</v>
      </c>
      <c r="J32" s="9">
        <f>$J$8</f>
        <v>0.017</v>
      </c>
      <c r="K32" s="9">
        <f>$K$8</f>
        <v>0.013065</v>
      </c>
      <c r="L32" s="10">
        <v>1</v>
      </c>
      <c r="M32" s="10">
        <v>1.4142135623730956</v>
      </c>
      <c r="N32" s="36">
        <f>IF(((J32^2)-(L32^2*K32^2))&lt;0,"Sb=0",(1/M32)*SQRT((J32^2)-(L32^2*K32^2)))</f>
        <v>0.00769109143750092</v>
      </c>
    </row>
    <row r="33" spans="1:14" ht="12.75">
      <c r="A33" s="148"/>
      <c r="B33" s="18"/>
      <c r="C33" s="19"/>
      <c r="D33" s="19"/>
      <c r="E33" s="19"/>
      <c r="F33" s="19"/>
      <c r="G33" s="20"/>
      <c r="H33" s="21"/>
      <c r="I33" s="20"/>
      <c r="J33" s="22"/>
      <c r="K33" s="22"/>
      <c r="L33" s="23" t="s">
        <v>508</v>
      </c>
      <c r="M33" s="23" t="s">
        <v>508</v>
      </c>
      <c r="N33" s="24"/>
    </row>
    <row r="34" spans="1:14" ht="12.75">
      <c r="A34" s="148"/>
      <c r="B34" s="18" t="s">
        <v>124</v>
      </c>
      <c r="C34" s="19">
        <v>5</v>
      </c>
      <c r="D34" s="19">
        <v>8</v>
      </c>
      <c r="E34" s="19">
        <v>4</v>
      </c>
      <c r="F34" s="19" t="s">
        <v>437</v>
      </c>
      <c r="G34" s="61" t="s">
        <v>142</v>
      </c>
      <c r="H34" s="21" t="s">
        <v>194</v>
      </c>
      <c r="I34" s="20" t="s">
        <v>9</v>
      </c>
      <c r="J34" s="22">
        <f>$J$8</f>
        <v>0.017</v>
      </c>
      <c r="K34" s="22">
        <f>$K$8</f>
        <v>0.013065</v>
      </c>
      <c r="L34" s="23">
        <v>0.866025403784439</v>
      </c>
      <c r="M34" s="23">
        <v>1.2247448713915896</v>
      </c>
      <c r="N34" s="38">
        <f>IF(((J34^2)-(L34^2*K34^2))&lt;0,"Sb=0",(1/M34)*SQRT((J34^2)-(L34^2*K34^2)))</f>
        <v>0.010359515151138421</v>
      </c>
    </row>
    <row r="35" spans="1:14" ht="13.5" thickBot="1">
      <c r="A35" s="148"/>
      <c r="B35" s="11" t="s">
        <v>124</v>
      </c>
      <c r="C35" s="12">
        <v>5</v>
      </c>
      <c r="D35" s="12">
        <v>8</v>
      </c>
      <c r="E35" s="12">
        <v>4</v>
      </c>
      <c r="F35" s="12" t="s">
        <v>437</v>
      </c>
      <c r="G35" s="50" t="s">
        <v>142</v>
      </c>
      <c r="H35" s="14" t="s">
        <v>194</v>
      </c>
      <c r="I35" s="13" t="s">
        <v>10</v>
      </c>
      <c r="J35" s="15">
        <f>$J$8</f>
        <v>0.017</v>
      </c>
      <c r="K35" s="15">
        <f>$K$8</f>
        <v>0.013065</v>
      </c>
      <c r="L35" s="16">
        <v>0.866025403784439</v>
      </c>
      <c r="M35" s="16">
        <v>1.2247448713915896</v>
      </c>
      <c r="N35" s="37">
        <f>IF(((J35^2)-(L35^2*K35^2))&lt;0,"Sb=0",(1/M35)*SQRT((J35^2)-(L35^2*K35^2)))</f>
        <v>0.010359515151138421</v>
      </c>
    </row>
    <row r="36" spans="1:14" ht="14.25" thickBot="1" thickTop="1">
      <c r="A36" s="53"/>
      <c r="J36" s="3"/>
      <c r="K36" s="3"/>
      <c r="L36" s="4" t="s">
        <v>508</v>
      </c>
      <c r="M36" s="4" t="s">
        <v>508</v>
      </c>
      <c r="N36" s="3"/>
    </row>
    <row r="37" spans="1:14" ht="13.5" thickTop="1">
      <c r="A37" s="148"/>
      <c r="B37" s="5" t="s">
        <v>133</v>
      </c>
      <c r="C37" s="6">
        <v>5</v>
      </c>
      <c r="D37" s="6">
        <v>10</v>
      </c>
      <c r="E37" s="6">
        <v>6</v>
      </c>
      <c r="F37" s="6" t="s">
        <v>138</v>
      </c>
      <c r="G37" s="7" t="s">
        <v>53</v>
      </c>
      <c r="H37" s="8" t="s">
        <v>11</v>
      </c>
      <c r="I37" s="17" t="s">
        <v>148</v>
      </c>
      <c r="J37" s="9">
        <f t="shared" si="0"/>
        <v>0.017</v>
      </c>
      <c r="K37" s="9">
        <f t="shared" si="1"/>
        <v>0.013065</v>
      </c>
      <c r="L37" s="10">
        <v>0.6324555320336755</v>
      </c>
      <c r="M37" s="10">
        <v>1.4142135623730943</v>
      </c>
      <c r="N37" s="36">
        <f>IF(((J37^2)-(L37^2*K37^2))&lt;0,"Sb=0",(1/M37)*SQRT((J37^2)-(L37^2*K37^2)))</f>
        <v>0.010505291761774166</v>
      </c>
    </row>
    <row r="38" spans="1:14" ht="12.75">
      <c r="A38" s="148"/>
      <c r="B38" s="18"/>
      <c r="C38" s="19"/>
      <c r="D38" s="19"/>
      <c r="E38" s="19"/>
      <c r="F38" s="19"/>
      <c r="G38" s="20"/>
      <c r="H38" s="21"/>
      <c r="I38" s="21"/>
      <c r="J38" s="22"/>
      <c r="K38" s="22"/>
      <c r="L38" s="23" t="s">
        <v>508</v>
      </c>
      <c r="M38" s="23" t="s">
        <v>508</v>
      </c>
      <c r="N38" s="24"/>
    </row>
    <row r="39" spans="1:14" ht="12.75">
      <c r="A39" s="148"/>
      <c r="B39" s="18" t="s">
        <v>133</v>
      </c>
      <c r="C39" s="19">
        <v>5</v>
      </c>
      <c r="D39" s="19">
        <v>10</v>
      </c>
      <c r="E39" s="19">
        <v>6</v>
      </c>
      <c r="F39" s="19" t="s">
        <v>138</v>
      </c>
      <c r="G39" s="20" t="s">
        <v>53</v>
      </c>
      <c r="H39" s="21" t="s">
        <v>11</v>
      </c>
      <c r="I39" s="20" t="s">
        <v>12</v>
      </c>
      <c r="J39" s="22">
        <f t="shared" si="0"/>
        <v>0.017</v>
      </c>
      <c r="K39" s="22">
        <f t="shared" si="1"/>
        <v>0.013065</v>
      </c>
      <c r="L39" s="23">
        <v>0.5477225575051659</v>
      </c>
      <c r="M39" s="23">
        <v>1.2247448713915883</v>
      </c>
      <c r="N39" s="38">
        <f>IF(((J39^2)-(L39^2*K39^2))&lt;0,"Sb=0",(1/M39)*SQRT((J39^2)-(L39^2*K39^2)))</f>
        <v>0.012590783203068305</v>
      </c>
    </row>
    <row r="40" spans="1:14" ht="12.75">
      <c r="A40" s="148"/>
      <c r="B40" s="18" t="s">
        <v>133</v>
      </c>
      <c r="C40" s="19">
        <v>5</v>
      </c>
      <c r="D40" s="19">
        <v>10</v>
      </c>
      <c r="E40" s="19">
        <v>6</v>
      </c>
      <c r="F40" s="19" t="s">
        <v>138</v>
      </c>
      <c r="G40" s="20" t="s">
        <v>53</v>
      </c>
      <c r="H40" s="21" t="s">
        <v>11</v>
      </c>
      <c r="I40" s="20" t="s">
        <v>13</v>
      </c>
      <c r="J40" s="22">
        <f t="shared" si="0"/>
        <v>0.017</v>
      </c>
      <c r="K40" s="22">
        <f t="shared" si="1"/>
        <v>0.013065</v>
      </c>
      <c r="L40" s="23">
        <v>0.5477225575051659</v>
      </c>
      <c r="M40" s="23">
        <v>1.2247448713915883</v>
      </c>
      <c r="N40" s="38">
        <f>IF(((J40^2)-(L40^2*K40^2))&lt;0,"Sb=0",(1/M40)*SQRT((J40^2)-(L40^2*K40^2)))</f>
        <v>0.012590783203068305</v>
      </c>
    </row>
    <row r="41" spans="1:14" ht="13.5" thickBot="1">
      <c r="A41" s="148"/>
      <c r="B41" s="11" t="s">
        <v>133</v>
      </c>
      <c r="C41" s="12">
        <v>5</v>
      </c>
      <c r="D41" s="12">
        <v>10</v>
      </c>
      <c r="E41" s="12">
        <v>6</v>
      </c>
      <c r="F41" s="12" t="s">
        <v>138</v>
      </c>
      <c r="G41" s="13" t="s">
        <v>53</v>
      </c>
      <c r="H41" s="14" t="s">
        <v>11</v>
      </c>
      <c r="I41" s="13" t="s">
        <v>14</v>
      </c>
      <c r="J41" s="15">
        <f t="shared" si="0"/>
        <v>0.017</v>
      </c>
      <c r="K41" s="15">
        <f t="shared" si="1"/>
        <v>0.013065</v>
      </c>
      <c r="L41" s="16">
        <v>0.5477225575051659</v>
      </c>
      <c r="M41" s="16">
        <v>1.2247448713915883</v>
      </c>
      <c r="N41" s="37">
        <f>IF(((J41^2)-(L41^2*K41^2))&lt;0,"Sb=0",(1/M41)*SQRT((J41^2)-(L41^2*K41^2)))</f>
        <v>0.012590783203068305</v>
      </c>
    </row>
    <row r="42" spans="1:14" ht="14.25" thickBot="1" thickTop="1">
      <c r="A42" s="53"/>
      <c r="H42" s="1"/>
      <c r="J42" s="3"/>
      <c r="K42" s="3"/>
      <c r="L42" s="4" t="s">
        <v>508</v>
      </c>
      <c r="M42" s="4" t="s">
        <v>508</v>
      </c>
      <c r="N42" s="3"/>
    </row>
    <row r="43" spans="1:14" ht="13.5" thickTop="1">
      <c r="A43" s="148"/>
      <c r="B43" s="5" t="s">
        <v>133</v>
      </c>
      <c r="C43" s="6">
        <v>5</v>
      </c>
      <c r="D43" s="6">
        <v>10</v>
      </c>
      <c r="E43" s="6">
        <v>6</v>
      </c>
      <c r="F43" s="6" t="s">
        <v>195</v>
      </c>
      <c r="G43" s="25" t="s">
        <v>142</v>
      </c>
      <c r="H43" s="8" t="s">
        <v>11</v>
      </c>
      <c r="I43" s="17" t="s">
        <v>148</v>
      </c>
      <c r="J43" s="9">
        <f t="shared" si="0"/>
        <v>0.017</v>
      </c>
      <c r="K43" s="9">
        <f t="shared" si="1"/>
        <v>0.013065</v>
      </c>
      <c r="L43" s="10">
        <v>0.6324555320336755</v>
      </c>
      <c r="M43" s="10">
        <v>1.4142135623730943</v>
      </c>
      <c r="N43" s="36">
        <f>IF(((J43^2)-(L43^2*K43^2))&lt;0,"Sb=0",(1/M43)*SQRT((J43^2)-(L43^2*K43^2)))</f>
        <v>0.010505291761774166</v>
      </c>
    </row>
    <row r="44" spans="1:14" ht="12.75">
      <c r="A44" s="148"/>
      <c r="B44" s="18"/>
      <c r="C44" s="19"/>
      <c r="D44" s="19"/>
      <c r="E44" s="19"/>
      <c r="F44" s="19"/>
      <c r="G44" s="20"/>
      <c r="H44" s="21"/>
      <c r="I44" s="21"/>
      <c r="J44" s="22"/>
      <c r="K44" s="22"/>
      <c r="L44" s="23" t="s">
        <v>508</v>
      </c>
      <c r="M44" s="23" t="s">
        <v>508</v>
      </c>
      <c r="N44" s="24"/>
    </row>
    <row r="45" spans="1:14" ht="12.75">
      <c r="A45" s="148"/>
      <c r="B45" s="18" t="s">
        <v>133</v>
      </c>
      <c r="C45" s="19">
        <v>5</v>
      </c>
      <c r="D45" s="19">
        <v>10</v>
      </c>
      <c r="E45" s="19">
        <v>6</v>
      </c>
      <c r="F45" s="19" t="s">
        <v>195</v>
      </c>
      <c r="G45" s="26" t="s">
        <v>142</v>
      </c>
      <c r="H45" s="21" t="s">
        <v>11</v>
      </c>
      <c r="I45" s="20" t="s">
        <v>12</v>
      </c>
      <c r="J45" s="22">
        <f t="shared" si="0"/>
        <v>0.017</v>
      </c>
      <c r="K45" s="22">
        <f t="shared" si="1"/>
        <v>0.013065</v>
      </c>
      <c r="L45" s="23">
        <v>0.5477225575051659</v>
      </c>
      <c r="M45" s="23">
        <v>1.2247448713915883</v>
      </c>
      <c r="N45" s="38">
        <f>IF(((J45^2)-(L45^2*K45^2))&lt;0,"Sb=0",(1/M45)*SQRT((J45^2)-(L45^2*K45^2)))</f>
        <v>0.012590783203068305</v>
      </c>
    </row>
    <row r="46" spans="1:14" ht="12.75">
      <c r="A46" s="148"/>
      <c r="B46" s="18" t="s">
        <v>133</v>
      </c>
      <c r="C46" s="19">
        <v>5</v>
      </c>
      <c r="D46" s="19">
        <v>10</v>
      </c>
      <c r="E46" s="19">
        <v>6</v>
      </c>
      <c r="F46" s="19" t="s">
        <v>195</v>
      </c>
      <c r="G46" s="26" t="s">
        <v>142</v>
      </c>
      <c r="H46" s="21" t="s">
        <v>11</v>
      </c>
      <c r="I46" s="20" t="s">
        <v>13</v>
      </c>
      <c r="J46" s="22">
        <f t="shared" si="0"/>
        <v>0.017</v>
      </c>
      <c r="K46" s="22">
        <f t="shared" si="1"/>
        <v>0.013065</v>
      </c>
      <c r="L46" s="23">
        <v>0.5477225575051659</v>
      </c>
      <c r="M46" s="23">
        <v>1.2247448713915883</v>
      </c>
      <c r="N46" s="38">
        <f>IF(((J46^2)-(L46^2*K46^2))&lt;0,"Sb=0",(1/M46)*SQRT((J46^2)-(L46^2*K46^2)))</f>
        <v>0.012590783203068305</v>
      </c>
    </row>
    <row r="47" spans="1:14" ht="13.5" thickBot="1">
      <c r="A47" s="148"/>
      <c r="B47" s="11" t="s">
        <v>133</v>
      </c>
      <c r="C47" s="12">
        <v>5</v>
      </c>
      <c r="D47" s="12">
        <v>10</v>
      </c>
      <c r="E47" s="12">
        <v>6</v>
      </c>
      <c r="F47" s="12" t="s">
        <v>195</v>
      </c>
      <c r="G47" s="27" t="s">
        <v>142</v>
      </c>
      <c r="H47" s="14" t="s">
        <v>11</v>
      </c>
      <c r="I47" s="13" t="s">
        <v>14</v>
      </c>
      <c r="J47" s="15">
        <f t="shared" si="0"/>
        <v>0.017</v>
      </c>
      <c r="K47" s="15">
        <f t="shared" si="1"/>
        <v>0.013065</v>
      </c>
      <c r="L47" s="16">
        <v>0.5477225575051659</v>
      </c>
      <c r="M47" s="16">
        <v>1.2247448713915883</v>
      </c>
      <c r="N47" s="37">
        <f>IF(((J47^2)-(L47^2*K47^2))&lt;0,"Sb=0",(1/M47)*SQRT((J47^2)-(L47^2*K47^2)))</f>
        <v>0.012590783203068305</v>
      </c>
    </row>
    <row r="48" spans="1:14" ht="14.25" thickBot="1" thickTop="1">
      <c r="A48" s="53"/>
      <c r="H48" s="1"/>
      <c r="J48" s="3"/>
      <c r="K48" s="3"/>
      <c r="L48" s="4" t="s">
        <v>508</v>
      </c>
      <c r="M48" s="4" t="s">
        <v>508</v>
      </c>
      <c r="N48" s="3"/>
    </row>
    <row r="49" spans="1:14" ht="13.5" thickTop="1">
      <c r="A49" s="148"/>
      <c r="B49" s="5" t="s">
        <v>134</v>
      </c>
      <c r="C49" s="6">
        <v>6</v>
      </c>
      <c r="D49" s="6">
        <v>15</v>
      </c>
      <c r="E49" s="6">
        <v>10</v>
      </c>
      <c r="F49" s="6" t="s">
        <v>139</v>
      </c>
      <c r="G49" s="7" t="s">
        <v>54</v>
      </c>
      <c r="H49" s="8" t="s">
        <v>15</v>
      </c>
      <c r="I49" s="17" t="s">
        <v>196</v>
      </c>
      <c r="J49" s="9">
        <f t="shared" si="0"/>
        <v>0.017</v>
      </c>
      <c r="K49" s="9">
        <f t="shared" si="1"/>
        <v>0.013065</v>
      </c>
      <c r="L49" s="10">
        <v>0.5773502691896257</v>
      </c>
      <c r="M49" s="10">
        <v>1.4142135623730951</v>
      </c>
      <c r="N49" s="36">
        <f>IF(((J49^2)-(L49^2*K49^2))&lt;0,"Sb=0",(1/M49)*SQRT((J49^2)-(L49^2*K49^2)))</f>
        <v>0.010772695229142985</v>
      </c>
    </row>
    <row r="50" spans="1:14" ht="12.75">
      <c r="A50" s="148"/>
      <c r="B50" s="18"/>
      <c r="C50" s="19"/>
      <c r="D50" s="19"/>
      <c r="E50" s="19"/>
      <c r="F50" s="19"/>
      <c r="G50" s="20"/>
      <c r="H50" s="21"/>
      <c r="I50" s="20"/>
      <c r="J50" s="22"/>
      <c r="K50" s="22"/>
      <c r="L50" s="23" t="s">
        <v>508</v>
      </c>
      <c r="M50" s="23" t="s">
        <v>508</v>
      </c>
      <c r="N50" s="38"/>
    </row>
    <row r="51" spans="1:14" ht="12.75">
      <c r="A51" s="148"/>
      <c r="B51" s="18" t="s">
        <v>134</v>
      </c>
      <c r="C51" s="19">
        <v>6</v>
      </c>
      <c r="D51" s="19">
        <v>15</v>
      </c>
      <c r="E51" s="19">
        <v>10</v>
      </c>
      <c r="F51" s="19" t="s">
        <v>139</v>
      </c>
      <c r="G51" s="20" t="s">
        <v>54</v>
      </c>
      <c r="H51" s="21" t="s">
        <v>15</v>
      </c>
      <c r="I51" s="60" t="s">
        <v>16</v>
      </c>
      <c r="J51" s="22">
        <f t="shared" si="0"/>
        <v>0.017</v>
      </c>
      <c r="K51" s="22">
        <f t="shared" si="1"/>
        <v>0.013065</v>
      </c>
      <c r="L51" s="23">
        <v>0.5</v>
      </c>
      <c r="M51" s="23">
        <v>1.224744871391589</v>
      </c>
      <c r="N51" s="38">
        <f>IF(((J51^2)-(L51^2*K51^2))&lt;0,"Sb=0",(1/M51)*SQRT((J51^2)-(L51^2*K51^2)))</f>
        <v>0.012814742649256236</v>
      </c>
    </row>
    <row r="52" spans="1:14" ht="12.75">
      <c r="A52" s="148"/>
      <c r="B52" s="18" t="s">
        <v>134</v>
      </c>
      <c r="C52" s="19">
        <v>6</v>
      </c>
      <c r="D52" s="19">
        <v>15</v>
      </c>
      <c r="E52" s="19">
        <v>10</v>
      </c>
      <c r="F52" s="19" t="s">
        <v>139</v>
      </c>
      <c r="G52" s="20" t="s">
        <v>54</v>
      </c>
      <c r="H52" s="21" t="s">
        <v>15</v>
      </c>
      <c r="I52" s="20" t="s">
        <v>17</v>
      </c>
      <c r="J52" s="22">
        <f t="shared" si="0"/>
        <v>0.017</v>
      </c>
      <c r="K52" s="22">
        <f t="shared" si="1"/>
        <v>0.013065</v>
      </c>
      <c r="L52" s="23">
        <v>0.5</v>
      </c>
      <c r="M52" s="23">
        <v>1.224744871391589</v>
      </c>
      <c r="N52" s="38">
        <f>IF(((J52^2)-(L52^2*K52^2))&lt;0,"Sb=0",(1/M52)*SQRT((J52^2)-(L52^2*K52^2)))</f>
        <v>0.012814742649256236</v>
      </c>
    </row>
    <row r="53" spans="1:14" ht="12.75">
      <c r="A53" s="148"/>
      <c r="B53" s="18" t="s">
        <v>134</v>
      </c>
      <c r="C53" s="19">
        <v>6</v>
      </c>
      <c r="D53" s="19">
        <v>15</v>
      </c>
      <c r="E53" s="19">
        <v>10</v>
      </c>
      <c r="F53" s="19" t="s">
        <v>139</v>
      </c>
      <c r="G53" s="20" t="s">
        <v>54</v>
      </c>
      <c r="H53" s="21" t="s">
        <v>15</v>
      </c>
      <c r="I53" s="20" t="s">
        <v>18</v>
      </c>
      <c r="J53" s="22">
        <f t="shared" si="0"/>
        <v>0.017</v>
      </c>
      <c r="K53" s="22">
        <f t="shared" si="1"/>
        <v>0.013065</v>
      </c>
      <c r="L53" s="23">
        <v>0.5</v>
      </c>
      <c r="M53" s="23">
        <v>1.224744871391589</v>
      </c>
      <c r="N53" s="38">
        <f>IF(((J53^2)-(L53^2*K53^2))&lt;0,"Sb=0",(1/M53)*SQRT((J53^2)-(L53^2*K53^2)))</f>
        <v>0.012814742649256236</v>
      </c>
    </row>
    <row r="54" spans="1:14" ht="13.5" thickBot="1">
      <c r="A54" s="148"/>
      <c r="B54" s="11" t="s">
        <v>134</v>
      </c>
      <c r="C54" s="12">
        <v>6</v>
      </c>
      <c r="D54" s="12">
        <v>15</v>
      </c>
      <c r="E54" s="12">
        <v>10</v>
      </c>
      <c r="F54" s="12" t="s">
        <v>139</v>
      </c>
      <c r="G54" s="13" t="s">
        <v>54</v>
      </c>
      <c r="H54" s="14" t="s">
        <v>15</v>
      </c>
      <c r="I54" s="13" t="s">
        <v>19</v>
      </c>
      <c r="J54" s="15">
        <f t="shared" si="0"/>
        <v>0.017</v>
      </c>
      <c r="K54" s="15">
        <f t="shared" si="1"/>
        <v>0.013065</v>
      </c>
      <c r="L54" s="16">
        <v>0.5</v>
      </c>
      <c r="M54" s="16">
        <v>1.224744871391589</v>
      </c>
      <c r="N54" s="37">
        <f>IF(((J54^2)-(L54^2*K54^2))&lt;0,"Sb=0",(1/M54)*SQRT((J54^2)-(L54^2*K54^2)))</f>
        <v>0.012814742649256236</v>
      </c>
    </row>
    <row r="55" spans="1:13" ht="14.25" thickBot="1" thickTop="1">
      <c r="A55" s="54"/>
      <c r="B55" s="20"/>
      <c r="C55" s="19"/>
      <c r="D55" s="19"/>
      <c r="E55" s="19"/>
      <c r="F55" s="19"/>
      <c r="G55" s="20"/>
      <c r="H55" s="21"/>
      <c r="I55" s="20"/>
      <c r="J55" s="22"/>
      <c r="K55" s="22"/>
      <c r="L55" s="23" t="s">
        <v>508</v>
      </c>
      <c r="M55" s="23" t="s">
        <v>508</v>
      </c>
    </row>
    <row r="56" spans="1:14" ht="13.5" thickTop="1">
      <c r="A56" s="150"/>
      <c r="B56" s="5" t="s">
        <v>134</v>
      </c>
      <c r="C56" s="6">
        <v>6</v>
      </c>
      <c r="D56" s="6">
        <v>8</v>
      </c>
      <c r="E56" s="6">
        <v>3</v>
      </c>
      <c r="F56" s="6" t="s">
        <v>197</v>
      </c>
      <c r="G56" s="25" t="s">
        <v>142</v>
      </c>
      <c r="H56" s="8" t="s">
        <v>15</v>
      </c>
      <c r="I56" s="17" t="s">
        <v>196</v>
      </c>
      <c r="J56" s="9">
        <f t="shared" si="0"/>
        <v>0.017</v>
      </c>
      <c r="K56" s="9">
        <f t="shared" si="1"/>
        <v>0.013065</v>
      </c>
      <c r="L56" s="10">
        <v>0.7071067811865477</v>
      </c>
      <c r="M56" s="10">
        <v>1.4142135623730954</v>
      </c>
      <c r="N56" s="36">
        <f>IF(((J56^2)-(L56^2*K56^2))&lt;0,"Sb=0",(1/M56)*SQRT((J56^2)-(L56^2*K56^2)))</f>
        <v>0.010090908965499587</v>
      </c>
    </row>
    <row r="57" spans="1:14" ht="12.75">
      <c r="A57" s="150"/>
      <c r="B57" s="18"/>
      <c r="C57" s="19"/>
      <c r="D57" s="19"/>
      <c r="E57" s="19"/>
      <c r="F57" s="19"/>
      <c r="G57" s="19"/>
      <c r="H57" s="21"/>
      <c r="I57" s="20"/>
      <c r="J57" s="22"/>
      <c r="K57" s="22"/>
      <c r="L57" s="23" t="s">
        <v>508</v>
      </c>
      <c r="M57" s="23" t="s">
        <v>508</v>
      </c>
      <c r="N57" s="38"/>
    </row>
    <row r="58" spans="1:14" ht="12.75">
      <c r="A58" s="150"/>
      <c r="B58" s="18" t="s">
        <v>134</v>
      </c>
      <c r="C58" s="19">
        <v>6</v>
      </c>
      <c r="D58" s="19">
        <v>8</v>
      </c>
      <c r="E58" s="19">
        <v>3</v>
      </c>
      <c r="F58" s="19" t="s">
        <v>197</v>
      </c>
      <c r="G58" s="26" t="s">
        <v>142</v>
      </c>
      <c r="H58" s="21" t="s">
        <v>15</v>
      </c>
      <c r="I58" s="60" t="s">
        <v>16</v>
      </c>
      <c r="J58" s="22">
        <f t="shared" si="0"/>
        <v>0.017</v>
      </c>
      <c r="K58" s="22">
        <f t="shared" si="1"/>
        <v>0.013065</v>
      </c>
      <c r="L58" s="23">
        <v>0.7071067811865477</v>
      </c>
      <c r="M58" s="23">
        <v>1.2247448713915894</v>
      </c>
      <c r="N58" s="38">
        <f>IF(((J58^2)-(L58^2*K58^2))&lt;0,"Sb=0",(1/M58)*SQRT((J58^2)-(L58^2*K58^2)))</f>
        <v>0.01165197801519839</v>
      </c>
    </row>
    <row r="59" spans="1:14" ht="12.75">
      <c r="A59" s="150"/>
      <c r="B59" s="18" t="s">
        <v>134</v>
      </c>
      <c r="C59" s="19">
        <v>6</v>
      </c>
      <c r="D59" s="19">
        <v>8</v>
      </c>
      <c r="E59" s="19">
        <v>3</v>
      </c>
      <c r="F59" s="19" t="s">
        <v>197</v>
      </c>
      <c r="G59" s="26" t="s">
        <v>142</v>
      </c>
      <c r="H59" s="21" t="s">
        <v>15</v>
      </c>
      <c r="I59" s="20" t="s">
        <v>17</v>
      </c>
      <c r="J59" s="22">
        <f t="shared" si="0"/>
        <v>0.017</v>
      </c>
      <c r="K59" s="22">
        <f t="shared" si="1"/>
        <v>0.013065</v>
      </c>
      <c r="L59" s="23">
        <v>0.7071067811865477</v>
      </c>
      <c r="M59" s="23">
        <v>1.2247448713915894</v>
      </c>
      <c r="N59" s="38">
        <f>IF(((J59^2)-(L59^2*K59^2))&lt;0,"Sb=0",(1/M59)*SQRT((J59^2)-(L59^2*K59^2)))</f>
        <v>0.01165197801519839</v>
      </c>
    </row>
    <row r="60" spans="1:14" ht="12.75">
      <c r="A60" s="150"/>
      <c r="B60" s="18" t="s">
        <v>134</v>
      </c>
      <c r="C60" s="19">
        <v>6</v>
      </c>
      <c r="D60" s="19">
        <v>8</v>
      </c>
      <c r="E60" s="19">
        <v>3</v>
      </c>
      <c r="F60" s="19" t="s">
        <v>197</v>
      </c>
      <c r="G60" s="26" t="s">
        <v>142</v>
      </c>
      <c r="H60" s="21" t="s">
        <v>15</v>
      </c>
      <c r="I60" s="20" t="s">
        <v>18</v>
      </c>
      <c r="J60" s="22">
        <f t="shared" si="0"/>
        <v>0.017</v>
      </c>
      <c r="K60" s="22">
        <f t="shared" si="1"/>
        <v>0.013065</v>
      </c>
      <c r="L60" s="23">
        <v>0.7071067811865477</v>
      </c>
      <c r="M60" s="23">
        <v>1.2247448713915894</v>
      </c>
      <c r="N60" s="38">
        <f>IF(((J60^2)-(L60^2*K60^2))&lt;0,"Sb=0",(1/M60)*SQRT((J60^2)-(L60^2*K60^2)))</f>
        <v>0.01165197801519839</v>
      </c>
    </row>
    <row r="61" spans="1:14" ht="13.5" thickBot="1">
      <c r="A61" s="150"/>
      <c r="B61" s="11" t="s">
        <v>134</v>
      </c>
      <c r="C61" s="12">
        <v>6</v>
      </c>
      <c r="D61" s="12">
        <v>8</v>
      </c>
      <c r="E61" s="12">
        <v>3</v>
      </c>
      <c r="F61" s="12" t="s">
        <v>197</v>
      </c>
      <c r="G61" s="27" t="s">
        <v>142</v>
      </c>
      <c r="H61" s="14" t="s">
        <v>15</v>
      </c>
      <c r="I61" s="13" t="s">
        <v>19</v>
      </c>
      <c r="J61" s="15">
        <f t="shared" si="0"/>
        <v>0.017</v>
      </c>
      <c r="K61" s="15">
        <f t="shared" si="1"/>
        <v>0.013065</v>
      </c>
      <c r="L61" s="16">
        <v>0.7071067811865477</v>
      </c>
      <c r="M61" s="16">
        <v>1.2247448713915894</v>
      </c>
      <c r="N61" s="37">
        <f>IF(((J61^2)-(L61^2*K61^2))&lt;0,"Sb=0",(1/M61)*SQRT((J61^2)-(L61^2*K61^2)))</f>
        <v>0.01165197801519839</v>
      </c>
    </row>
    <row r="62" spans="1:13" ht="14.25" thickBot="1" thickTop="1">
      <c r="A62" s="54"/>
      <c r="B62" s="20"/>
      <c r="C62" s="19"/>
      <c r="D62" s="19"/>
      <c r="E62" s="19"/>
      <c r="F62" s="19"/>
      <c r="G62" s="20"/>
      <c r="H62" s="21"/>
      <c r="I62" s="20"/>
      <c r="J62" s="22"/>
      <c r="K62" s="22"/>
      <c r="L62" s="23" t="s">
        <v>508</v>
      </c>
      <c r="M62" s="23" t="s">
        <v>508</v>
      </c>
    </row>
    <row r="63" spans="1:14" ht="13.5" thickTop="1">
      <c r="A63" s="150"/>
      <c r="B63" s="5" t="s">
        <v>134</v>
      </c>
      <c r="C63" s="6">
        <v>6</v>
      </c>
      <c r="D63" s="6">
        <v>12</v>
      </c>
      <c r="E63" s="6">
        <v>7</v>
      </c>
      <c r="F63" s="6" t="s">
        <v>198</v>
      </c>
      <c r="G63" s="25" t="s">
        <v>142</v>
      </c>
      <c r="H63" s="8" t="s">
        <v>15</v>
      </c>
      <c r="I63" s="17" t="s">
        <v>196</v>
      </c>
      <c r="J63" s="9">
        <f t="shared" si="0"/>
        <v>0.017</v>
      </c>
      <c r="K63" s="9">
        <f t="shared" si="1"/>
        <v>0.013065</v>
      </c>
      <c r="L63" s="10">
        <v>0.7071067811865475</v>
      </c>
      <c r="M63" s="10">
        <v>1.414213562373095</v>
      </c>
      <c r="N63" s="36">
        <f>IF(((J63^2)-(L63^2*K63^2))&lt;0,"Sb=0",(1/M63)*SQRT((J63^2)-(L63^2*K63^2)))</f>
        <v>0.010090908965499593</v>
      </c>
    </row>
    <row r="64" spans="1:14" ht="12.75">
      <c r="A64" s="150"/>
      <c r="B64" s="18"/>
      <c r="C64" s="19"/>
      <c r="D64" s="19"/>
      <c r="E64" s="19"/>
      <c r="F64" s="19"/>
      <c r="G64" s="19"/>
      <c r="H64" s="21"/>
      <c r="I64" s="20"/>
      <c r="J64" s="22"/>
      <c r="K64" s="22"/>
      <c r="L64" s="23" t="s">
        <v>508</v>
      </c>
      <c r="M64" s="23" t="s">
        <v>508</v>
      </c>
      <c r="N64" s="38"/>
    </row>
    <row r="65" spans="1:14" ht="12.75">
      <c r="A65" s="150"/>
      <c r="B65" s="18" t="s">
        <v>134</v>
      </c>
      <c r="C65" s="19">
        <v>6</v>
      </c>
      <c r="D65" s="19">
        <v>12</v>
      </c>
      <c r="E65" s="19">
        <v>7</v>
      </c>
      <c r="F65" s="19" t="s">
        <v>198</v>
      </c>
      <c r="G65" s="26" t="s">
        <v>142</v>
      </c>
      <c r="H65" s="21" t="s">
        <v>15</v>
      </c>
      <c r="I65" s="60" t="s">
        <v>16</v>
      </c>
      <c r="J65" s="22">
        <f t="shared" si="0"/>
        <v>0.017</v>
      </c>
      <c r="K65" s="22">
        <f t="shared" si="1"/>
        <v>0.013065</v>
      </c>
      <c r="L65" s="23">
        <v>0.5400617248673216</v>
      </c>
      <c r="M65" s="23">
        <v>1.224744871391589</v>
      </c>
      <c r="N65" s="38">
        <f>IF(((J65^2)-(L65^2*K65^2))&lt;0,"Sb=0",(1/M65)*SQRT((J65^2)-(L65^2*K65^2)))</f>
        <v>0.01262838560215306</v>
      </c>
    </row>
    <row r="66" spans="1:14" ht="12.75">
      <c r="A66" s="150"/>
      <c r="B66" s="18" t="s">
        <v>134</v>
      </c>
      <c r="C66" s="19">
        <v>6</v>
      </c>
      <c r="D66" s="19">
        <v>12</v>
      </c>
      <c r="E66" s="19">
        <v>7</v>
      </c>
      <c r="F66" s="19" t="s">
        <v>198</v>
      </c>
      <c r="G66" s="26" t="s">
        <v>142</v>
      </c>
      <c r="H66" s="21" t="s">
        <v>15</v>
      </c>
      <c r="I66" s="20" t="s">
        <v>17</v>
      </c>
      <c r="J66" s="22">
        <f t="shared" si="0"/>
        <v>0.017</v>
      </c>
      <c r="K66" s="22">
        <f t="shared" si="1"/>
        <v>0.013065</v>
      </c>
      <c r="L66" s="23">
        <v>0.5400617248673216</v>
      </c>
      <c r="M66" s="23">
        <v>1.224744871391589</v>
      </c>
      <c r="N66" s="38">
        <f>IF(((J66^2)-(L66^2*K66^2))&lt;0,"Sb=0",(1/M66)*SQRT((J66^2)-(L66^2*K66^2)))</f>
        <v>0.01262838560215306</v>
      </c>
    </row>
    <row r="67" spans="1:14" ht="12.75">
      <c r="A67" s="150"/>
      <c r="B67" s="18" t="s">
        <v>134</v>
      </c>
      <c r="C67" s="19">
        <v>6</v>
      </c>
      <c r="D67" s="19">
        <v>12</v>
      </c>
      <c r="E67" s="19">
        <v>7</v>
      </c>
      <c r="F67" s="19" t="s">
        <v>198</v>
      </c>
      <c r="G67" s="26" t="s">
        <v>142</v>
      </c>
      <c r="H67" s="21" t="s">
        <v>15</v>
      </c>
      <c r="I67" s="20" t="s">
        <v>18</v>
      </c>
      <c r="J67" s="22">
        <f t="shared" si="0"/>
        <v>0.017</v>
      </c>
      <c r="K67" s="22">
        <f t="shared" si="1"/>
        <v>0.013065</v>
      </c>
      <c r="L67" s="23">
        <v>0.5400617248673216</v>
      </c>
      <c r="M67" s="23">
        <v>1.224744871391589</v>
      </c>
      <c r="N67" s="38">
        <f>IF(((J67^2)-(L67^2*K67^2))&lt;0,"Sb=0",(1/M67)*SQRT((J67^2)-(L67^2*K67^2)))</f>
        <v>0.01262838560215306</v>
      </c>
    </row>
    <row r="68" spans="1:14" ht="13.5" thickBot="1">
      <c r="A68" s="150"/>
      <c r="B68" s="11" t="s">
        <v>134</v>
      </c>
      <c r="C68" s="12">
        <v>6</v>
      </c>
      <c r="D68" s="12">
        <v>12</v>
      </c>
      <c r="E68" s="12">
        <v>7</v>
      </c>
      <c r="F68" s="12" t="s">
        <v>198</v>
      </c>
      <c r="G68" s="27" t="s">
        <v>142</v>
      </c>
      <c r="H68" s="14" t="s">
        <v>15</v>
      </c>
      <c r="I68" s="13" t="s">
        <v>19</v>
      </c>
      <c r="J68" s="15">
        <f t="shared" si="0"/>
        <v>0.017</v>
      </c>
      <c r="K68" s="15">
        <f t="shared" si="1"/>
        <v>0.013065</v>
      </c>
      <c r="L68" s="16">
        <v>0.5400617248673216</v>
      </c>
      <c r="M68" s="16">
        <v>1.224744871391589</v>
      </c>
      <c r="N68" s="37">
        <f>IF(((J68^2)-(L68^2*K68^2))&lt;0,"Sb=0",(1/M68)*SQRT((J68^2)-(L68^2*K68^2)))</f>
        <v>0.01262838560215306</v>
      </c>
    </row>
    <row r="69" spans="1:13" ht="14.25" thickBot="1" thickTop="1">
      <c r="A69" s="54"/>
      <c r="B69" s="20"/>
      <c r="C69" s="19"/>
      <c r="D69" s="19"/>
      <c r="E69" s="19"/>
      <c r="F69" s="19"/>
      <c r="G69" s="20"/>
      <c r="H69" s="21"/>
      <c r="I69" s="20"/>
      <c r="J69" s="22"/>
      <c r="K69" s="22"/>
      <c r="L69" s="23" t="s">
        <v>508</v>
      </c>
      <c r="M69" s="23" t="s">
        <v>508</v>
      </c>
    </row>
    <row r="70" spans="1:14" ht="13.5" thickTop="1">
      <c r="A70" s="150"/>
      <c r="B70" s="45" t="s">
        <v>134</v>
      </c>
      <c r="C70" s="6">
        <v>6</v>
      </c>
      <c r="D70" s="6">
        <v>10</v>
      </c>
      <c r="E70" s="6">
        <v>5</v>
      </c>
      <c r="F70" s="6" t="s">
        <v>236</v>
      </c>
      <c r="G70" s="46" t="s">
        <v>142</v>
      </c>
      <c r="H70" s="47" t="s">
        <v>237</v>
      </c>
      <c r="I70" s="48" t="s">
        <v>16</v>
      </c>
      <c r="J70" s="9">
        <f t="shared" si="0"/>
        <v>0.017</v>
      </c>
      <c r="K70" s="9">
        <f t="shared" si="1"/>
        <v>0.013065</v>
      </c>
      <c r="L70" s="10">
        <v>0.35355339059327356</v>
      </c>
      <c r="M70" s="10">
        <v>1.2247448713915883</v>
      </c>
      <c r="N70" s="36">
        <f>IF(((J70^2)-(L70^2*K70^2))&lt;0,"Sb=0",(1/M70)*SQRT((J70^2)-(L70^2*K70^2)))</f>
        <v>0.013358223980629573</v>
      </c>
    </row>
    <row r="71" spans="1:14" ht="12.75">
      <c r="A71" s="150"/>
      <c r="B71" s="62" t="s">
        <v>134</v>
      </c>
      <c r="C71" s="19">
        <v>6</v>
      </c>
      <c r="D71" s="19">
        <v>10</v>
      </c>
      <c r="E71" s="19">
        <v>5</v>
      </c>
      <c r="F71" s="19" t="s">
        <v>236</v>
      </c>
      <c r="G71" s="61" t="s">
        <v>142</v>
      </c>
      <c r="H71" s="63" t="s">
        <v>237</v>
      </c>
      <c r="I71" s="59" t="s">
        <v>17</v>
      </c>
      <c r="J71" s="22">
        <f t="shared" si="0"/>
        <v>0.017</v>
      </c>
      <c r="K71" s="22">
        <f t="shared" si="1"/>
        <v>0.013065</v>
      </c>
      <c r="L71" s="23">
        <v>0.35355339059327356</v>
      </c>
      <c r="M71" s="23">
        <v>1.2247448713915883</v>
      </c>
      <c r="N71" s="38">
        <f>IF(((J71^2)-(L71^2*K71^2))&lt;0,"Sb=0",(1/M71)*SQRT((J71^2)-(L71^2*K71^2)))</f>
        <v>0.013358223980629573</v>
      </c>
    </row>
    <row r="72" spans="1:14" ht="12.75">
      <c r="A72" s="150"/>
      <c r="B72" s="62" t="s">
        <v>134</v>
      </c>
      <c r="C72" s="19">
        <v>6</v>
      </c>
      <c r="D72" s="19">
        <v>10</v>
      </c>
      <c r="E72" s="19">
        <v>5</v>
      </c>
      <c r="F72" s="19" t="s">
        <v>236</v>
      </c>
      <c r="G72" s="61" t="s">
        <v>142</v>
      </c>
      <c r="H72" s="63" t="s">
        <v>237</v>
      </c>
      <c r="I72" s="59" t="s">
        <v>18</v>
      </c>
      <c r="J72" s="22">
        <f t="shared" si="0"/>
        <v>0.017</v>
      </c>
      <c r="K72" s="22">
        <f t="shared" si="1"/>
        <v>0.013065</v>
      </c>
      <c r="L72" s="23">
        <v>0.35355339059327356</v>
      </c>
      <c r="M72" s="23">
        <v>1.2247448713915883</v>
      </c>
      <c r="N72" s="38">
        <f>IF(((J72^2)-(L72^2*K72^2))&lt;0,"Sb=0",(1/M72)*SQRT((J72^2)-(L72^2*K72^2)))</f>
        <v>0.013358223980629573</v>
      </c>
    </row>
    <row r="73" spans="1:14" ht="13.5" thickBot="1">
      <c r="A73" s="150"/>
      <c r="B73" s="49" t="s">
        <v>134</v>
      </c>
      <c r="C73" s="12">
        <v>6</v>
      </c>
      <c r="D73" s="12">
        <v>10</v>
      </c>
      <c r="E73" s="12">
        <v>5</v>
      </c>
      <c r="F73" s="12" t="s">
        <v>236</v>
      </c>
      <c r="G73" s="50" t="s">
        <v>142</v>
      </c>
      <c r="H73" s="51" t="s">
        <v>237</v>
      </c>
      <c r="I73" s="52" t="s">
        <v>19</v>
      </c>
      <c r="J73" s="15">
        <f t="shared" si="0"/>
        <v>0.017</v>
      </c>
      <c r="K73" s="15">
        <f t="shared" si="1"/>
        <v>0.013065</v>
      </c>
      <c r="L73" s="16">
        <v>0.35355339059327356</v>
      </c>
      <c r="M73" s="16">
        <v>1.2247448713915883</v>
      </c>
      <c r="N73" s="37">
        <f>IF(((J73^2)-(L73^2*K73^2))&lt;0,"Sb=0",(1/M73)*SQRT((J73^2)-(L73^2*K73^2)))</f>
        <v>0.013358223980629573</v>
      </c>
    </row>
    <row r="74" spans="1:13" ht="14.25" thickBot="1" thickTop="1">
      <c r="A74" s="54"/>
      <c r="B74" s="20"/>
      <c r="C74" s="19"/>
      <c r="D74" s="19"/>
      <c r="E74" s="19"/>
      <c r="F74" s="19"/>
      <c r="G74" s="20"/>
      <c r="H74" s="21"/>
      <c r="I74" s="20"/>
      <c r="J74" s="22"/>
      <c r="K74" s="22"/>
      <c r="L74" s="23" t="s">
        <v>508</v>
      </c>
      <c r="M74" s="23" t="s">
        <v>508</v>
      </c>
    </row>
    <row r="75" spans="1:14" ht="13.5" thickTop="1">
      <c r="A75" s="150"/>
      <c r="B75" s="45" t="s">
        <v>134</v>
      </c>
      <c r="C75" s="6">
        <v>6</v>
      </c>
      <c r="D75" s="6">
        <v>15</v>
      </c>
      <c r="E75" s="6">
        <v>10</v>
      </c>
      <c r="F75" s="6" t="s">
        <v>238</v>
      </c>
      <c r="G75" s="46" t="s">
        <v>142</v>
      </c>
      <c r="H75" s="47" t="s">
        <v>237</v>
      </c>
      <c r="I75" s="48" t="s">
        <v>16</v>
      </c>
      <c r="J75" s="9">
        <f t="shared" si="0"/>
        <v>0.017</v>
      </c>
      <c r="K75" s="9">
        <f t="shared" si="1"/>
        <v>0.013065</v>
      </c>
      <c r="L75" s="10">
        <v>0.35355339059327356</v>
      </c>
      <c r="M75" s="10">
        <v>1.2247448713915883</v>
      </c>
      <c r="N75" s="36">
        <f>IF(((J75^2)-(L75^2*K75^2))&lt;0,"Sb=0",(1/M75)*SQRT((J75^2)-(L75^2*K75^2)))</f>
        <v>0.013358223980629573</v>
      </c>
    </row>
    <row r="76" spans="1:14" ht="12.75">
      <c r="A76" s="150"/>
      <c r="B76" s="62" t="s">
        <v>134</v>
      </c>
      <c r="C76" s="19">
        <v>6</v>
      </c>
      <c r="D76" s="19">
        <v>15</v>
      </c>
      <c r="E76" s="19">
        <v>10</v>
      </c>
      <c r="F76" s="19" t="s">
        <v>238</v>
      </c>
      <c r="G76" s="61" t="s">
        <v>142</v>
      </c>
      <c r="H76" s="63" t="s">
        <v>237</v>
      </c>
      <c r="I76" s="59" t="s">
        <v>17</v>
      </c>
      <c r="J76" s="22">
        <f t="shared" si="0"/>
        <v>0.017</v>
      </c>
      <c r="K76" s="22">
        <f t="shared" si="1"/>
        <v>0.013065</v>
      </c>
      <c r="L76" s="23">
        <v>0.35355339059327356</v>
      </c>
      <c r="M76" s="23">
        <v>1.2247448713915883</v>
      </c>
      <c r="N76" s="38">
        <f>IF(((J76^2)-(L76^2*K76^2))&lt;0,"Sb=0",(1/M76)*SQRT((J76^2)-(L76^2*K76^2)))</f>
        <v>0.013358223980629573</v>
      </c>
    </row>
    <row r="77" spans="1:14" ht="12.75">
      <c r="A77" s="150"/>
      <c r="B77" s="62" t="s">
        <v>134</v>
      </c>
      <c r="C77" s="19">
        <v>6</v>
      </c>
      <c r="D77" s="19">
        <v>15</v>
      </c>
      <c r="E77" s="19">
        <v>10</v>
      </c>
      <c r="F77" s="19" t="s">
        <v>238</v>
      </c>
      <c r="G77" s="61" t="s">
        <v>142</v>
      </c>
      <c r="H77" s="63" t="s">
        <v>237</v>
      </c>
      <c r="I77" s="59" t="s">
        <v>18</v>
      </c>
      <c r="J77" s="22">
        <f t="shared" si="0"/>
        <v>0.017</v>
      </c>
      <c r="K77" s="22">
        <f t="shared" si="1"/>
        <v>0.013065</v>
      </c>
      <c r="L77" s="23">
        <v>0.35355339059327356</v>
      </c>
      <c r="M77" s="23">
        <v>1.2247448713915883</v>
      </c>
      <c r="N77" s="38">
        <f>IF(((J77^2)-(L77^2*K77^2))&lt;0,"Sb=0",(1/M77)*SQRT((J77^2)-(L77^2*K77^2)))</f>
        <v>0.013358223980629573</v>
      </c>
    </row>
    <row r="78" spans="1:14" ht="13.5" thickBot="1">
      <c r="A78" s="150"/>
      <c r="B78" s="49" t="s">
        <v>134</v>
      </c>
      <c r="C78" s="12">
        <v>6</v>
      </c>
      <c r="D78" s="12">
        <v>15</v>
      </c>
      <c r="E78" s="12">
        <v>10</v>
      </c>
      <c r="F78" s="12" t="s">
        <v>238</v>
      </c>
      <c r="G78" s="50" t="s">
        <v>142</v>
      </c>
      <c r="H78" s="51" t="s">
        <v>237</v>
      </c>
      <c r="I78" s="52" t="s">
        <v>19</v>
      </c>
      <c r="J78" s="15">
        <f t="shared" si="0"/>
        <v>0.017</v>
      </c>
      <c r="K78" s="15">
        <f t="shared" si="1"/>
        <v>0.013065</v>
      </c>
      <c r="L78" s="16">
        <v>0.35355339059327356</v>
      </c>
      <c r="M78" s="16">
        <v>1.2247448713915883</v>
      </c>
      <c r="N78" s="37">
        <f>IF(((J78^2)-(L78^2*K78^2))&lt;0,"Sb=0",(1/M78)*SQRT((J78^2)-(L78^2*K78^2)))</f>
        <v>0.013358223980629573</v>
      </c>
    </row>
    <row r="79" spans="1:13" ht="14.25" thickBot="1" thickTop="1">
      <c r="A79" s="54"/>
      <c r="B79" s="20"/>
      <c r="C79" s="19"/>
      <c r="D79" s="19"/>
      <c r="E79" s="19"/>
      <c r="F79" s="19"/>
      <c r="G79" s="20"/>
      <c r="H79" s="21"/>
      <c r="I79" s="20"/>
      <c r="J79" s="22"/>
      <c r="K79" s="22"/>
      <c r="L79" s="23" t="s">
        <v>508</v>
      </c>
      <c r="M79" s="23" t="s">
        <v>508</v>
      </c>
    </row>
    <row r="80" spans="1:14" ht="13.5" thickTop="1">
      <c r="A80" s="150"/>
      <c r="B80" s="45" t="s">
        <v>199</v>
      </c>
      <c r="C80" s="6">
        <v>7</v>
      </c>
      <c r="D80" s="6">
        <v>7</v>
      </c>
      <c r="E80" s="6">
        <v>1</v>
      </c>
      <c r="F80" s="6" t="s">
        <v>239</v>
      </c>
      <c r="G80" s="46" t="s">
        <v>142</v>
      </c>
      <c r="H80" s="47" t="s">
        <v>240</v>
      </c>
      <c r="I80" s="48" t="s">
        <v>202</v>
      </c>
      <c r="J80" s="9">
        <f t="shared" si="0"/>
        <v>0.017</v>
      </c>
      <c r="K80" s="9">
        <f t="shared" si="1"/>
        <v>0.013065</v>
      </c>
      <c r="L80" s="10">
        <v>0.46291004988627693</v>
      </c>
      <c r="M80" s="10">
        <v>1.2247448713915923</v>
      </c>
      <c r="N80" s="36">
        <f>IF(((J80^2)-(L80^2*K80^2))&lt;0,"Sb=0",(1/M80)*SQRT((J80^2)-(L80^2*K80^2)))</f>
        <v>0.012972346641257758</v>
      </c>
    </row>
    <row r="81" spans="1:14" ht="12.75">
      <c r="A81" s="150"/>
      <c r="B81" s="62" t="s">
        <v>199</v>
      </c>
      <c r="C81" s="19">
        <v>7</v>
      </c>
      <c r="D81" s="19">
        <v>7</v>
      </c>
      <c r="E81" s="19">
        <v>1</v>
      </c>
      <c r="F81" s="19" t="s">
        <v>239</v>
      </c>
      <c r="G81" s="61" t="s">
        <v>142</v>
      </c>
      <c r="H81" s="63" t="s">
        <v>240</v>
      </c>
      <c r="I81" s="59" t="s">
        <v>203</v>
      </c>
      <c r="J81" s="22">
        <f t="shared" si="0"/>
        <v>0.017</v>
      </c>
      <c r="K81" s="22">
        <f t="shared" si="1"/>
        <v>0.013065</v>
      </c>
      <c r="L81" s="23">
        <v>0.46291004988627693</v>
      </c>
      <c r="M81" s="23">
        <v>1.2247448713915923</v>
      </c>
      <c r="N81" s="38">
        <f>IF(((J81^2)-(L81^2*K81^2))&lt;0,"Sb=0",(1/M81)*SQRT((J81^2)-(L81^2*K81^2)))</f>
        <v>0.012972346641257758</v>
      </c>
    </row>
    <row r="82" spans="1:14" ht="12.75">
      <c r="A82" s="150"/>
      <c r="B82" s="62" t="s">
        <v>199</v>
      </c>
      <c r="C82" s="19">
        <v>7</v>
      </c>
      <c r="D82" s="19">
        <v>7</v>
      </c>
      <c r="E82" s="19">
        <v>1</v>
      </c>
      <c r="F82" s="19" t="s">
        <v>239</v>
      </c>
      <c r="G82" s="61" t="s">
        <v>142</v>
      </c>
      <c r="H82" s="63" t="s">
        <v>240</v>
      </c>
      <c r="I82" s="59" t="s">
        <v>204</v>
      </c>
      <c r="J82" s="22">
        <f t="shared" si="0"/>
        <v>0.017</v>
      </c>
      <c r="K82" s="22">
        <f t="shared" si="1"/>
        <v>0.013065</v>
      </c>
      <c r="L82" s="23">
        <v>0.462910049886277</v>
      </c>
      <c r="M82" s="23">
        <v>1.2247448713915923</v>
      </c>
      <c r="N82" s="38">
        <f>IF(((J82^2)-(L82^2*K82^2))&lt;0,"Sb=0",(1/M82)*SQRT((J82^2)-(L82^2*K82^2)))</f>
        <v>0.012972346641257758</v>
      </c>
    </row>
    <row r="83" spans="1:14" ht="12.75">
      <c r="A83" s="150"/>
      <c r="B83" s="62" t="s">
        <v>199</v>
      </c>
      <c r="C83" s="19">
        <v>7</v>
      </c>
      <c r="D83" s="19">
        <v>7</v>
      </c>
      <c r="E83" s="19">
        <v>1</v>
      </c>
      <c r="F83" s="19" t="s">
        <v>239</v>
      </c>
      <c r="G83" s="61" t="s">
        <v>142</v>
      </c>
      <c r="H83" s="63" t="s">
        <v>240</v>
      </c>
      <c r="I83" s="59" t="s">
        <v>205</v>
      </c>
      <c r="J83" s="22">
        <f t="shared" si="0"/>
        <v>0.017</v>
      </c>
      <c r="K83" s="22">
        <f t="shared" si="1"/>
        <v>0.013065</v>
      </c>
      <c r="L83" s="23">
        <v>0.46291004988627693</v>
      </c>
      <c r="M83" s="23">
        <v>1.2247448713915923</v>
      </c>
      <c r="N83" s="38">
        <f>IF(((J83^2)-(L83^2*K83^2))&lt;0,"Sb=0",(1/M83)*SQRT((J83^2)-(L83^2*K83^2)))</f>
        <v>0.012972346641257758</v>
      </c>
    </row>
    <row r="84" spans="1:14" ht="13.5" thickBot="1">
      <c r="A84" s="150"/>
      <c r="B84" s="49" t="s">
        <v>199</v>
      </c>
      <c r="C84" s="12">
        <v>7</v>
      </c>
      <c r="D84" s="12">
        <v>7</v>
      </c>
      <c r="E84" s="12">
        <v>1</v>
      </c>
      <c r="F84" s="12" t="s">
        <v>239</v>
      </c>
      <c r="G84" s="50" t="s">
        <v>142</v>
      </c>
      <c r="H84" s="51" t="s">
        <v>240</v>
      </c>
      <c r="I84" s="52" t="s">
        <v>206</v>
      </c>
      <c r="J84" s="15">
        <f t="shared" si="0"/>
        <v>0.017</v>
      </c>
      <c r="K84" s="15">
        <f t="shared" si="1"/>
        <v>0.013065</v>
      </c>
      <c r="L84" s="16">
        <v>0.46291004988627693</v>
      </c>
      <c r="M84" s="16">
        <v>1.2247448713915923</v>
      </c>
      <c r="N84" s="37">
        <f>IF(((J84^2)-(L84^2*K84^2))&lt;0,"Sb=0",(1/M84)*SQRT((J84^2)-(L84^2*K84^2)))</f>
        <v>0.012972346641257758</v>
      </c>
    </row>
    <row r="85" spans="1:13" ht="14.25" thickBot="1" thickTop="1">
      <c r="A85" s="54"/>
      <c r="B85" s="20"/>
      <c r="C85" s="19"/>
      <c r="D85" s="19"/>
      <c r="E85" s="19"/>
      <c r="F85" s="19"/>
      <c r="G85" s="20"/>
      <c r="H85" s="21"/>
      <c r="I85" s="20"/>
      <c r="J85" s="22"/>
      <c r="K85" s="22"/>
      <c r="L85" s="23" t="s">
        <v>508</v>
      </c>
      <c r="M85" s="23" t="s">
        <v>508</v>
      </c>
    </row>
    <row r="86" spans="1:14" ht="13.5" thickTop="1">
      <c r="A86" s="150"/>
      <c r="B86" s="45" t="s">
        <v>199</v>
      </c>
      <c r="C86" s="6">
        <v>7</v>
      </c>
      <c r="D86" s="6">
        <v>10</v>
      </c>
      <c r="E86" s="6">
        <v>4</v>
      </c>
      <c r="F86" s="6" t="s">
        <v>207</v>
      </c>
      <c r="G86" s="46" t="s">
        <v>142</v>
      </c>
      <c r="H86" s="8" t="s">
        <v>200</v>
      </c>
      <c r="I86" s="17" t="s">
        <v>201</v>
      </c>
      <c r="J86" s="9">
        <f t="shared" si="0"/>
        <v>0.017</v>
      </c>
      <c r="K86" s="9">
        <f t="shared" si="1"/>
        <v>0.013065</v>
      </c>
      <c r="L86" s="10">
        <v>0.632455532033676</v>
      </c>
      <c r="M86" s="10">
        <v>1.4142135623730954</v>
      </c>
      <c r="N86" s="36">
        <f>IF(((J86^2)-(L86^2*K86^2))&lt;0,"Sb=0",(1/M86)*SQRT((J86^2)-(L86^2*K86^2)))</f>
        <v>0.010505291761774156</v>
      </c>
    </row>
    <row r="87" spans="1:14" ht="12.75">
      <c r="A87" s="150"/>
      <c r="B87" s="18"/>
      <c r="C87" s="19"/>
      <c r="D87" s="19"/>
      <c r="E87" s="19"/>
      <c r="F87" s="19"/>
      <c r="G87" s="20"/>
      <c r="H87" s="21"/>
      <c r="I87" s="20"/>
      <c r="J87" s="22"/>
      <c r="K87" s="22"/>
      <c r="L87" s="23" t="s">
        <v>508</v>
      </c>
      <c r="M87" s="23" t="s">
        <v>508</v>
      </c>
      <c r="N87" s="34"/>
    </row>
    <row r="88" spans="1:14" ht="12.75">
      <c r="A88" s="150"/>
      <c r="B88" s="62" t="s">
        <v>199</v>
      </c>
      <c r="C88" s="19">
        <v>7</v>
      </c>
      <c r="D88" s="19">
        <v>10</v>
      </c>
      <c r="E88" s="19">
        <v>4</v>
      </c>
      <c r="F88" s="19" t="s">
        <v>207</v>
      </c>
      <c r="G88" s="61" t="s">
        <v>142</v>
      </c>
      <c r="H88" s="21" t="s">
        <v>200</v>
      </c>
      <c r="I88" s="60" t="s">
        <v>202</v>
      </c>
      <c r="J88" s="22">
        <f t="shared" si="0"/>
        <v>0.017</v>
      </c>
      <c r="K88" s="22">
        <f t="shared" si="1"/>
        <v>0.013065</v>
      </c>
      <c r="L88" s="23">
        <v>0.7071067811865477</v>
      </c>
      <c r="M88" s="23">
        <v>1.2247448713915894</v>
      </c>
      <c r="N88" s="38">
        <f>IF(((J88^2)-(L88^2*K88^2))&lt;0,"Sb=0",(1/M88)*SQRT((J88^2)-(L88^2*K88^2)))</f>
        <v>0.01165197801519839</v>
      </c>
    </row>
    <row r="89" spans="1:14" ht="12.75">
      <c r="A89" s="150"/>
      <c r="B89" s="62" t="s">
        <v>199</v>
      </c>
      <c r="C89" s="19">
        <v>7</v>
      </c>
      <c r="D89" s="19">
        <v>10</v>
      </c>
      <c r="E89" s="19">
        <v>4</v>
      </c>
      <c r="F89" s="19" t="s">
        <v>207</v>
      </c>
      <c r="G89" s="61" t="s">
        <v>142</v>
      </c>
      <c r="H89" s="21" t="s">
        <v>200</v>
      </c>
      <c r="I89" s="59" t="s">
        <v>203</v>
      </c>
      <c r="J89" s="22">
        <f t="shared" si="0"/>
        <v>0.017</v>
      </c>
      <c r="K89" s="22">
        <f t="shared" si="1"/>
        <v>0.013065</v>
      </c>
      <c r="L89" s="23">
        <v>0.7071067811865477</v>
      </c>
      <c r="M89" s="23">
        <v>1.2247448713915894</v>
      </c>
      <c r="N89" s="38">
        <f>IF(((J89^2)-(L89^2*K89^2))&lt;0,"Sb=0",(1/M89)*SQRT((J89^2)-(L89^2*K89^2)))</f>
        <v>0.01165197801519839</v>
      </c>
    </row>
    <row r="90" spans="1:14" ht="12.75">
      <c r="A90" s="150"/>
      <c r="B90" s="62" t="s">
        <v>199</v>
      </c>
      <c r="C90" s="19">
        <v>7</v>
      </c>
      <c r="D90" s="19">
        <v>10</v>
      </c>
      <c r="E90" s="19">
        <v>4</v>
      </c>
      <c r="F90" s="19" t="s">
        <v>207</v>
      </c>
      <c r="G90" s="61" t="s">
        <v>142</v>
      </c>
      <c r="H90" s="21" t="s">
        <v>200</v>
      </c>
      <c r="I90" s="59" t="s">
        <v>204</v>
      </c>
      <c r="J90" s="22">
        <f t="shared" si="0"/>
        <v>0.017</v>
      </c>
      <c r="K90" s="22">
        <f t="shared" si="1"/>
        <v>0.013065</v>
      </c>
      <c r="L90" s="23">
        <v>0.7071067811865477</v>
      </c>
      <c r="M90" s="23">
        <v>1.2247448713915894</v>
      </c>
      <c r="N90" s="38">
        <f>IF(((J90^2)-(L90^2*K90^2))&lt;0,"Sb=0",(1/M90)*SQRT((J90^2)-(L90^2*K90^2)))</f>
        <v>0.01165197801519839</v>
      </c>
    </row>
    <row r="91" spans="1:14" ht="12.75">
      <c r="A91" s="150"/>
      <c r="B91" s="62" t="s">
        <v>199</v>
      </c>
      <c r="C91" s="19">
        <v>7</v>
      </c>
      <c r="D91" s="19">
        <v>10</v>
      </c>
      <c r="E91" s="19">
        <v>4</v>
      </c>
      <c r="F91" s="19" t="s">
        <v>207</v>
      </c>
      <c r="G91" s="61" t="s">
        <v>142</v>
      </c>
      <c r="H91" s="21" t="s">
        <v>200</v>
      </c>
      <c r="I91" s="59" t="s">
        <v>205</v>
      </c>
      <c r="J91" s="22">
        <f t="shared" si="0"/>
        <v>0.017</v>
      </c>
      <c r="K91" s="22">
        <f t="shared" si="1"/>
        <v>0.013065</v>
      </c>
      <c r="L91" s="23">
        <v>0.7071067811865477</v>
      </c>
      <c r="M91" s="23">
        <v>1.2247448713915894</v>
      </c>
      <c r="N91" s="38">
        <f>IF(((J91^2)-(L91^2*K91^2))&lt;0,"Sb=0",(1/M91)*SQRT((J91^2)-(L91^2*K91^2)))</f>
        <v>0.01165197801519839</v>
      </c>
    </row>
    <row r="92" spans="1:14" ht="13.5" thickBot="1">
      <c r="A92" s="150"/>
      <c r="B92" s="49" t="s">
        <v>199</v>
      </c>
      <c r="C92" s="12">
        <v>7</v>
      </c>
      <c r="D92" s="12">
        <v>10</v>
      </c>
      <c r="E92" s="12">
        <v>4</v>
      </c>
      <c r="F92" s="12" t="s">
        <v>207</v>
      </c>
      <c r="G92" s="50" t="s">
        <v>142</v>
      </c>
      <c r="H92" s="14" t="s">
        <v>200</v>
      </c>
      <c r="I92" s="52" t="s">
        <v>206</v>
      </c>
      <c r="J92" s="15">
        <f t="shared" si="0"/>
        <v>0.017</v>
      </c>
      <c r="K92" s="15">
        <f t="shared" si="1"/>
        <v>0.013065</v>
      </c>
      <c r="L92" s="16">
        <v>0.7071067811865477</v>
      </c>
      <c r="M92" s="16">
        <v>1.2247448713915894</v>
      </c>
      <c r="N92" s="37">
        <f>IF(((J92^2)-(L92^2*K92^2))&lt;0,"Sb=0",(1/M92)*SQRT((J92^2)-(L92^2*K92^2)))</f>
        <v>0.01165197801519839</v>
      </c>
    </row>
    <row r="93" spans="1:13" ht="14.25" thickBot="1" thickTop="1">
      <c r="A93" s="54"/>
      <c r="B93" s="20"/>
      <c r="C93" s="19"/>
      <c r="D93" s="19"/>
      <c r="E93" s="19"/>
      <c r="F93" s="19"/>
      <c r="G93" s="20"/>
      <c r="H93" s="21"/>
      <c r="I93" s="20"/>
      <c r="J93" s="22"/>
      <c r="K93" s="22"/>
      <c r="L93" s="23" t="s">
        <v>508</v>
      </c>
      <c r="M93" s="23" t="s">
        <v>508</v>
      </c>
    </row>
    <row r="94" spans="1:14" ht="13.5" thickTop="1">
      <c r="A94" s="150"/>
      <c r="B94" s="45" t="s">
        <v>199</v>
      </c>
      <c r="C94" s="6">
        <v>7</v>
      </c>
      <c r="D94" s="6">
        <v>14</v>
      </c>
      <c r="E94" s="6">
        <v>8</v>
      </c>
      <c r="F94" s="6" t="s">
        <v>208</v>
      </c>
      <c r="G94" s="46" t="s">
        <v>142</v>
      </c>
      <c r="H94" s="8" t="s">
        <v>200</v>
      </c>
      <c r="I94" s="17" t="s">
        <v>201</v>
      </c>
      <c r="J94" s="9">
        <f t="shared" si="0"/>
        <v>0.017</v>
      </c>
      <c r="K94" s="9">
        <f t="shared" si="1"/>
        <v>0.013065</v>
      </c>
      <c r="L94" s="10">
        <v>0.6462061726588633</v>
      </c>
      <c r="M94" s="10">
        <v>1.4142135623730934</v>
      </c>
      <c r="N94" s="36">
        <f>IF(((J94^2)-(L94^2*K94^2))&lt;0,"Sb=0",(1/M94)*SQRT((J94^2)-(L94^2*K94^2)))</f>
        <v>0.01043362575658969</v>
      </c>
    </row>
    <row r="95" spans="1:14" ht="12.75">
      <c r="A95" s="150"/>
      <c r="B95" s="18"/>
      <c r="C95" s="19"/>
      <c r="D95" s="19"/>
      <c r="E95" s="19"/>
      <c r="F95" s="19"/>
      <c r="G95" s="20"/>
      <c r="H95" s="21"/>
      <c r="I95" s="20"/>
      <c r="J95" s="22"/>
      <c r="K95" s="22"/>
      <c r="L95" s="23" t="s">
        <v>508</v>
      </c>
      <c r="M95" s="23" t="s">
        <v>508</v>
      </c>
      <c r="N95" s="34"/>
    </row>
    <row r="96" spans="1:14" ht="12.75">
      <c r="A96" s="150"/>
      <c r="B96" s="62" t="s">
        <v>199</v>
      </c>
      <c r="C96" s="19">
        <v>7</v>
      </c>
      <c r="D96" s="19">
        <v>14</v>
      </c>
      <c r="E96" s="19">
        <v>8</v>
      </c>
      <c r="F96" s="19" t="s">
        <v>208</v>
      </c>
      <c r="G96" s="61" t="s">
        <v>142</v>
      </c>
      <c r="H96" s="21" t="s">
        <v>200</v>
      </c>
      <c r="I96" s="60" t="s">
        <v>202</v>
      </c>
      <c r="J96" s="22">
        <f t="shared" si="0"/>
        <v>0.017</v>
      </c>
      <c r="K96" s="22">
        <f t="shared" si="1"/>
        <v>0.013065</v>
      </c>
      <c r="L96" s="23">
        <v>0.5693644036781922</v>
      </c>
      <c r="M96" s="23">
        <v>1.2247448713915876</v>
      </c>
      <c r="N96" s="38">
        <f>IF(((J96^2)-(L96^2*K96^2))&lt;0,"Sb=0",(1/M96)*SQRT((J96^2)-(L96^2*K96^2)))</f>
        <v>0.012481053879876547</v>
      </c>
    </row>
    <row r="97" spans="1:14" ht="12.75">
      <c r="A97" s="150"/>
      <c r="B97" s="62" t="s">
        <v>199</v>
      </c>
      <c r="C97" s="19">
        <v>7</v>
      </c>
      <c r="D97" s="19">
        <v>14</v>
      </c>
      <c r="E97" s="19">
        <v>8</v>
      </c>
      <c r="F97" s="19" t="s">
        <v>208</v>
      </c>
      <c r="G97" s="61" t="s">
        <v>142</v>
      </c>
      <c r="H97" s="21" t="s">
        <v>200</v>
      </c>
      <c r="I97" s="59" t="s">
        <v>203</v>
      </c>
      <c r="J97" s="22">
        <f t="shared" si="0"/>
        <v>0.017</v>
      </c>
      <c r="K97" s="22">
        <f t="shared" si="1"/>
        <v>0.013065</v>
      </c>
      <c r="L97" s="23">
        <v>0.6157279262148813</v>
      </c>
      <c r="M97" s="23">
        <v>1.2247448713915876</v>
      </c>
      <c r="N97" s="38">
        <f>IF(((J97^2)-(L97^2*K97^2))&lt;0,"Sb=0",(1/M97)*SQRT((J97^2)-(L97^2*K97^2)))</f>
        <v>0.01222800761522889</v>
      </c>
    </row>
    <row r="98" spans="1:14" ht="12.75">
      <c r="A98" s="150"/>
      <c r="B98" s="62" t="s">
        <v>199</v>
      </c>
      <c r="C98" s="19">
        <v>7</v>
      </c>
      <c r="D98" s="19">
        <v>14</v>
      </c>
      <c r="E98" s="19">
        <v>8</v>
      </c>
      <c r="F98" s="19" t="s">
        <v>208</v>
      </c>
      <c r="G98" s="61" t="s">
        <v>142</v>
      </c>
      <c r="H98" s="21" t="s">
        <v>200</v>
      </c>
      <c r="I98" s="59" t="s">
        <v>204</v>
      </c>
      <c r="J98" s="22">
        <f t="shared" si="0"/>
        <v>0.017</v>
      </c>
      <c r="K98" s="22">
        <f t="shared" si="1"/>
        <v>0.013065</v>
      </c>
      <c r="L98" s="23">
        <v>0.6504436355879901</v>
      </c>
      <c r="M98" s="23">
        <v>1.2247448713915876</v>
      </c>
      <c r="N98" s="38">
        <f>IF(((J98^2)-(L98^2*K98^2))&lt;0,"Sb=0",(1/M98)*SQRT((J98^2)-(L98^2*K98^2)))</f>
        <v>0.012021736216814407</v>
      </c>
    </row>
    <row r="99" spans="1:14" ht="12.75">
      <c r="A99" s="150"/>
      <c r="B99" s="62" t="s">
        <v>199</v>
      </c>
      <c r="C99" s="19">
        <v>7</v>
      </c>
      <c r="D99" s="19">
        <v>14</v>
      </c>
      <c r="E99" s="19">
        <v>8</v>
      </c>
      <c r="F99" s="19" t="s">
        <v>208</v>
      </c>
      <c r="G99" s="61" t="s">
        <v>142</v>
      </c>
      <c r="H99" s="21" t="s">
        <v>200</v>
      </c>
      <c r="I99" s="59" t="s">
        <v>205</v>
      </c>
      <c r="J99" s="22">
        <f t="shared" si="0"/>
        <v>0.017</v>
      </c>
      <c r="K99" s="22">
        <f t="shared" si="1"/>
        <v>0.013065</v>
      </c>
      <c r="L99" s="23">
        <v>0.6157279262148813</v>
      </c>
      <c r="M99" s="23">
        <v>1.2247448713915876</v>
      </c>
      <c r="N99" s="38">
        <f>IF(((J99^2)-(L99^2*K99^2))&lt;0,"Sb=0",(1/M99)*SQRT((J99^2)-(L99^2*K99^2)))</f>
        <v>0.01222800761522889</v>
      </c>
    </row>
    <row r="100" spans="1:14" ht="13.5" thickBot="1">
      <c r="A100" s="150"/>
      <c r="B100" s="49" t="s">
        <v>199</v>
      </c>
      <c r="C100" s="12">
        <v>7</v>
      </c>
      <c r="D100" s="12">
        <v>14</v>
      </c>
      <c r="E100" s="12">
        <v>8</v>
      </c>
      <c r="F100" s="12" t="s">
        <v>208</v>
      </c>
      <c r="G100" s="50" t="s">
        <v>142</v>
      </c>
      <c r="H100" s="14" t="s">
        <v>200</v>
      </c>
      <c r="I100" s="52" t="s">
        <v>206</v>
      </c>
      <c r="J100" s="15">
        <f t="shared" si="0"/>
        <v>0.017</v>
      </c>
      <c r="K100" s="15">
        <f t="shared" si="1"/>
        <v>0.013065</v>
      </c>
      <c r="L100" s="16">
        <v>0.5693644036781922</v>
      </c>
      <c r="M100" s="16">
        <v>1.2247448713915876</v>
      </c>
      <c r="N100" s="37">
        <f>IF(((J100^2)-(L100^2*K100^2))&lt;0,"Sb=0",(1/M100)*SQRT((J100^2)-(L100^2*K100^2)))</f>
        <v>0.012481053879876547</v>
      </c>
    </row>
    <row r="101" spans="1:13" ht="14.25" thickBot="1" thickTop="1">
      <c r="A101" s="54"/>
      <c r="B101" s="20"/>
      <c r="C101" s="19"/>
      <c r="D101" s="19"/>
      <c r="E101" s="19"/>
      <c r="F101" s="19"/>
      <c r="G101" s="20"/>
      <c r="H101" s="21"/>
      <c r="I101" s="20"/>
      <c r="J101" s="22"/>
      <c r="K101" s="22"/>
      <c r="L101" s="23" t="s">
        <v>508</v>
      </c>
      <c r="M101" s="23" t="s">
        <v>508</v>
      </c>
    </row>
    <row r="102" spans="1:14" ht="13.5" thickTop="1">
      <c r="A102" s="150"/>
      <c r="B102" s="45" t="s">
        <v>100</v>
      </c>
      <c r="C102" s="6">
        <v>8</v>
      </c>
      <c r="D102" s="6">
        <v>8</v>
      </c>
      <c r="E102" s="6">
        <v>1</v>
      </c>
      <c r="F102" s="6" t="s">
        <v>209</v>
      </c>
      <c r="G102" s="46" t="s">
        <v>142</v>
      </c>
      <c r="H102" s="47" t="s">
        <v>210</v>
      </c>
      <c r="I102" s="64" t="s">
        <v>211</v>
      </c>
      <c r="J102" s="9">
        <f t="shared" si="0"/>
        <v>0.017</v>
      </c>
      <c r="K102" s="9">
        <f t="shared" si="1"/>
        <v>0.013065</v>
      </c>
      <c r="L102" s="10">
        <v>1.4142135623730954</v>
      </c>
      <c r="M102" s="10">
        <v>2</v>
      </c>
      <c r="N102" s="36" t="str">
        <f>IF(((J102^2)-(L102^2*K102^2))&lt;0,"Sb=0",(1/M102)*SQRT((J102^2)-(L102^2*K102^2)))</f>
        <v>Sb=0</v>
      </c>
    </row>
    <row r="103" spans="1:14" ht="12.75">
      <c r="A103" s="150"/>
      <c r="B103" s="18"/>
      <c r="C103" s="19"/>
      <c r="D103" s="19"/>
      <c r="E103" s="19"/>
      <c r="F103" s="19"/>
      <c r="G103" s="20"/>
      <c r="H103" s="21"/>
      <c r="I103" s="20"/>
      <c r="J103" s="22"/>
      <c r="K103" s="22"/>
      <c r="L103" s="23" t="s">
        <v>508</v>
      </c>
      <c r="M103" s="23" t="s">
        <v>508</v>
      </c>
      <c r="N103" s="34"/>
    </row>
    <row r="104" spans="1:14" ht="12.75">
      <c r="A104" s="150"/>
      <c r="B104" s="62" t="s">
        <v>100</v>
      </c>
      <c r="C104" s="19">
        <v>8</v>
      </c>
      <c r="D104" s="19">
        <v>8</v>
      </c>
      <c r="E104" s="19">
        <v>1</v>
      </c>
      <c r="F104" s="19" t="s">
        <v>209</v>
      </c>
      <c r="G104" s="61" t="s">
        <v>142</v>
      </c>
      <c r="H104" s="63" t="s">
        <v>210</v>
      </c>
      <c r="I104" s="59" t="s">
        <v>105</v>
      </c>
      <c r="J104" s="22">
        <f t="shared" si="0"/>
        <v>0.017</v>
      </c>
      <c r="K104" s="22">
        <f t="shared" si="1"/>
        <v>0.013065</v>
      </c>
      <c r="L104" s="23">
        <v>0.8660254037844388</v>
      </c>
      <c r="M104" s="23">
        <v>1.1180339887498951</v>
      </c>
      <c r="N104" s="38">
        <f>IF(((J104^2)-(L104^2*K104^2))&lt;0,"Sb=0",(1/M104)*SQRT((J104^2)-(L104^2*K104^2)))</f>
        <v>0.011348280266190112</v>
      </c>
    </row>
    <row r="105" spans="1:14" ht="12.75">
      <c r="A105" s="150"/>
      <c r="B105" s="62" t="s">
        <v>100</v>
      </c>
      <c r="C105" s="19">
        <v>8</v>
      </c>
      <c r="D105" s="19">
        <v>8</v>
      </c>
      <c r="E105" s="19">
        <v>1</v>
      </c>
      <c r="F105" s="19" t="s">
        <v>209</v>
      </c>
      <c r="G105" s="61" t="s">
        <v>142</v>
      </c>
      <c r="H105" s="63" t="s">
        <v>210</v>
      </c>
      <c r="I105" s="59" t="s">
        <v>106</v>
      </c>
      <c r="J105" s="22">
        <f t="shared" si="0"/>
        <v>0.017</v>
      </c>
      <c r="K105" s="22">
        <f t="shared" si="1"/>
        <v>0.013065</v>
      </c>
      <c r="L105" s="23">
        <v>0.8660254037844388</v>
      </c>
      <c r="M105" s="23">
        <v>1.1180339887498951</v>
      </c>
      <c r="N105" s="38">
        <f>IF(((J105^2)-(L105^2*K105^2))&lt;0,"Sb=0",(1/M105)*SQRT((J105^2)-(L105^2*K105^2)))</f>
        <v>0.011348280266190112</v>
      </c>
    </row>
    <row r="106" spans="1:14" ht="12.75">
      <c r="A106" s="150"/>
      <c r="B106" s="62" t="s">
        <v>100</v>
      </c>
      <c r="C106" s="19">
        <v>8</v>
      </c>
      <c r="D106" s="19">
        <v>8</v>
      </c>
      <c r="E106" s="19">
        <v>1</v>
      </c>
      <c r="F106" s="19" t="s">
        <v>209</v>
      </c>
      <c r="G106" s="61" t="s">
        <v>142</v>
      </c>
      <c r="H106" s="63" t="s">
        <v>210</v>
      </c>
      <c r="I106" s="59" t="s">
        <v>107</v>
      </c>
      <c r="J106" s="22">
        <f t="shared" si="0"/>
        <v>0.017</v>
      </c>
      <c r="K106" s="22">
        <f t="shared" si="1"/>
        <v>0.013065</v>
      </c>
      <c r="L106" s="23">
        <v>0.8660254037844388</v>
      </c>
      <c r="M106" s="23">
        <v>1.1180339887498951</v>
      </c>
      <c r="N106" s="38">
        <f>IF(((J106^2)-(L106^2*K106^2))&lt;0,"Sb=0",(1/M106)*SQRT((J106^2)-(L106^2*K106^2)))</f>
        <v>0.011348280266190112</v>
      </c>
    </row>
    <row r="107" spans="1:14" ht="13.5" thickBot="1">
      <c r="A107" s="150"/>
      <c r="B107" s="49" t="s">
        <v>100</v>
      </c>
      <c r="C107" s="12">
        <v>8</v>
      </c>
      <c r="D107" s="12">
        <v>8</v>
      </c>
      <c r="E107" s="12">
        <v>1</v>
      </c>
      <c r="F107" s="12" t="s">
        <v>209</v>
      </c>
      <c r="G107" s="50" t="s">
        <v>142</v>
      </c>
      <c r="H107" s="51" t="s">
        <v>210</v>
      </c>
      <c r="I107" s="52" t="s">
        <v>108</v>
      </c>
      <c r="J107" s="15">
        <f t="shared" si="0"/>
        <v>0.017</v>
      </c>
      <c r="K107" s="15">
        <f t="shared" si="1"/>
        <v>0.013065</v>
      </c>
      <c r="L107" s="16">
        <v>0.8660254037844388</v>
      </c>
      <c r="M107" s="16">
        <v>1.1180339887498951</v>
      </c>
      <c r="N107" s="37">
        <f>IF(((J107^2)-(L107^2*K107^2))&lt;0,"Sb=0",(1/M107)*SQRT((J107^2)-(L107^2*K107^2)))</f>
        <v>0.011348280266190112</v>
      </c>
    </row>
    <row r="108" spans="1:13" ht="14.25" thickBot="1" thickTop="1">
      <c r="A108" s="54"/>
      <c r="B108" s="20"/>
      <c r="C108" s="19"/>
      <c r="D108" s="19"/>
      <c r="E108" s="19"/>
      <c r="F108" s="19"/>
      <c r="G108" s="20"/>
      <c r="H108" s="21"/>
      <c r="I108" s="20"/>
      <c r="J108" s="22"/>
      <c r="K108" s="22"/>
      <c r="L108" s="23" t="s">
        <v>508</v>
      </c>
      <c r="M108" s="23" t="s">
        <v>508</v>
      </c>
    </row>
    <row r="109" spans="1:14" ht="13.5" thickTop="1">
      <c r="A109" s="150"/>
      <c r="B109" s="5" t="s">
        <v>100</v>
      </c>
      <c r="C109" s="6">
        <v>8</v>
      </c>
      <c r="D109" s="6">
        <v>12</v>
      </c>
      <c r="E109" s="6">
        <v>5</v>
      </c>
      <c r="F109" s="6" t="s">
        <v>145</v>
      </c>
      <c r="G109" s="7" t="s">
        <v>101</v>
      </c>
      <c r="H109" s="8" t="s">
        <v>102</v>
      </c>
      <c r="I109" s="7" t="s">
        <v>103</v>
      </c>
      <c r="J109" s="9">
        <f t="shared" si="0"/>
        <v>0.017</v>
      </c>
      <c r="K109" s="9">
        <f t="shared" si="1"/>
        <v>0.013065</v>
      </c>
      <c r="L109" s="10">
        <v>0.7071067811865475</v>
      </c>
      <c r="M109" s="10">
        <v>1.224744871391589</v>
      </c>
      <c r="N109" s="36">
        <f aca="true" t="shared" si="2" ref="N109:N114">IF(((J109^2)-(L109^2*K109^2))&lt;0,"Sb=0",(1/M109)*SQRT((J109^2)-(L109^2*K109^2)))</f>
        <v>0.011651978015198395</v>
      </c>
    </row>
    <row r="110" spans="1:14" ht="12.75">
      <c r="A110" s="150"/>
      <c r="B110" s="18" t="s">
        <v>100</v>
      </c>
      <c r="C110" s="19">
        <v>8</v>
      </c>
      <c r="D110" s="19">
        <v>12</v>
      </c>
      <c r="E110" s="19">
        <v>5</v>
      </c>
      <c r="F110" s="19" t="s">
        <v>145</v>
      </c>
      <c r="G110" s="20" t="s">
        <v>101</v>
      </c>
      <c r="H110" s="21" t="s">
        <v>102</v>
      </c>
      <c r="I110" s="20" t="s">
        <v>104</v>
      </c>
      <c r="J110" s="22">
        <f t="shared" si="0"/>
        <v>0.017</v>
      </c>
      <c r="K110" s="22">
        <f t="shared" si="1"/>
        <v>0.013065</v>
      </c>
      <c r="L110" s="23">
        <v>0.7071067811865475</v>
      </c>
      <c r="M110" s="23">
        <v>1.224744871391589</v>
      </c>
      <c r="N110" s="38">
        <f t="shared" si="2"/>
        <v>0.011651978015198395</v>
      </c>
    </row>
    <row r="111" spans="1:14" ht="12.75">
      <c r="A111" s="150"/>
      <c r="B111" s="18" t="s">
        <v>100</v>
      </c>
      <c r="C111" s="19">
        <v>8</v>
      </c>
      <c r="D111" s="19">
        <v>12</v>
      </c>
      <c r="E111" s="19">
        <v>5</v>
      </c>
      <c r="F111" s="19" t="s">
        <v>145</v>
      </c>
      <c r="G111" s="20" t="s">
        <v>101</v>
      </c>
      <c r="H111" s="21" t="s">
        <v>102</v>
      </c>
      <c r="I111" s="20" t="s">
        <v>105</v>
      </c>
      <c r="J111" s="22">
        <f t="shared" si="0"/>
        <v>0.017</v>
      </c>
      <c r="K111" s="22">
        <f t="shared" si="1"/>
        <v>0.013065</v>
      </c>
      <c r="L111" s="23">
        <v>0.7071067811865475</v>
      </c>
      <c r="M111" s="23">
        <v>1.224744871391589</v>
      </c>
      <c r="N111" s="38">
        <f t="shared" si="2"/>
        <v>0.011651978015198395</v>
      </c>
    </row>
    <row r="112" spans="1:14" ht="12.75">
      <c r="A112" s="150"/>
      <c r="B112" s="18" t="s">
        <v>100</v>
      </c>
      <c r="C112" s="19">
        <v>8</v>
      </c>
      <c r="D112" s="19">
        <v>12</v>
      </c>
      <c r="E112" s="19">
        <v>5</v>
      </c>
      <c r="F112" s="19" t="s">
        <v>145</v>
      </c>
      <c r="G112" s="20" t="s">
        <v>101</v>
      </c>
      <c r="H112" s="21" t="s">
        <v>102</v>
      </c>
      <c r="I112" s="20" t="s">
        <v>106</v>
      </c>
      <c r="J112" s="22">
        <f t="shared" si="0"/>
        <v>0.017</v>
      </c>
      <c r="K112" s="22">
        <f t="shared" si="1"/>
        <v>0.013065</v>
      </c>
      <c r="L112" s="23">
        <v>0.7071067811865475</v>
      </c>
      <c r="M112" s="23">
        <v>1.224744871391589</v>
      </c>
      <c r="N112" s="38">
        <f t="shared" si="2"/>
        <v>0.011651978015198395</v>
      </c>
    </row>
    <row r="113" spans="1:14" ht="12.75">
      <c r="A113" s="150"/>
      <c r="B113" s="18" t="s">
        <v>100</v>
      </c>
      <c r="C113" s="19">
        <v>8</v>
      </c>
      <c r="D113" s="19">
        <v>12</v>
      </c>
      <c r="E113" s="19">
        <v>5</v>
      </c>
      <c r="F113" s="19" t="s">
        <v>145</v>
      </c>
      <c r="G113" s="20" t="s">
        <v>101</v>
      </c>
      <c r="H113" s="21" t="s">
        <v>102</v>
      </c>
      <c r="I113" s="20" t="s">
        <v>107</v>
      </c>
      <c r="J113" s="22">
        <f t="shared" si="0"/>
        <v>0.017</v>
      </c>
      <c r="K113" s="22">
        <f t="shared" si="1"/>
        <v>0.013065</v>
      </c>
      <c r="L113" s="23">
        <v>0.7071067811865475</v>
      </c>
      <c r="M113" s="23">
        <v>1.224744871391589</v>
      </c>
      <c r="N113" s="38">
        <f t="shared" si="2"/>
        <v>0.011651978015198395</v>
      </c>
    </row>
    <row r="114" spans="1:14" ht="13.5" thickBot="1">
      <c r="A114" s="150"/>
      <c r="B114" s="11" t="s">
        <v>100</v>
      </c>
      <c r="C114" s="12">
        <v>8</v>
      </c>
      <c r="D114" s="12">
        <v>12</v>
      </c>
      <c r="E114" s="12">
        <v>5</v>
      </c>
      <c r="F114" s="12" t="s">
        <v>145</v>
      </c>
      <c r="G114" s="13" t="s">
        <v>101</v>
      </c>
      <c r="H114" s="14" t="s">
        <v>102</v>
      </c>
      <c r="I114" s="13" t="s">
        <v>108</v>
      </c>
      <c r="J114" s="15">
        <f t="shared" si="0"/>
        <v>0.017</v>
      </c>
      <c r="K114" s="15">
        <f t="shared" si="1"/>
        <v>0.013065</v>
      </c>
      <c r="L114" s="16">
        <v>0.7071067811865475</v>
      </c>
      <c r="M114" s="16">
        <v>1.224744871391589</v>
      </c>
      <c r="N114" s="37">
        <f t="shared" si="2"/>
        <v>0.011651978015198395</v>
      </c>
    </row>
    <row r="115" spans="8:14" ht="14.25" thickBot="1" thickTop="1">
      <c r="H115" s="1"/>
      <c r="J115" s="3"/>
      <c r="K115" s="3"/>
      <c r="L115" s="4" t="s">
        <v>508</v>
      </c>
      <c r="M115" s="4" t="s">
        <v>508</v>
      </c>
      <c r="N115" s="3"/>
    </row>
    <row r="116" spans="1:14" ht="13.5" thickTop="1">
      <c r="A116" s="149"/>
      <c r="B116" s="5" t="s">
        <v>100</v>
      </c>
      <c r="C116" s="6">
        <v>8</v>
      </c>
      <c r="D116" s="6">
        <v>15</v>
      </c>
      <c r="E116" s="6">
        <v>8</v>
      </c>
      <c r="F116" s="6" t="s">
        <v>212</v>
      </c>
      <c r="G116" s="25" t="s">
        <v>142</v>
      </c>
      <c r="H116" s="8" t="s">
        <v>213</v>
      </c>
      <c r="I116" s="7" t="s">
        <v>104</v>
      </c>
      <c r="J116" s="9">
        <f t="shared" si="0"/>
        <v>0.017</v>
      </c>
      <c r="K116" s="9">
        <f t="shared" si="1"/>
        <v>0.013065</v>
      </c>
      <c r="L116" s="10">
        <v>0.5773502691896266</v>
      </c>
      <c r="M116" s="10">
        <v>1.1547005383792532</v>
      </c>
      <c r="N116" s="36">
        <f>IF(((J116^2)-(L116^2*K116^2))&lt;0,"Sb=0",(1/M116)*SQRT((J116^2)-(L116^2*K116^2)))</f>
        <v>0.013193803232957485</v>
      </c>
    </row>
    <row r="117" spans="1:14" ht="12.75">
      <c r="A117" s="149"/>
      <c r="B117" s="18" t="s">
        <v>100</v>
      </c>
      <c r="C117" s="19">
        <v>8</v>
      </c>
      <c r="D117" s="19">
        <v>15</v>
      </c>
      <c r="E117" s="19">
        <v>8</v>
      </c>
      <c r="F117" s="19" t="s">
        <v>212</v>
      </c>
      <c r="G117" s="26" t="s">
        <v>142</v>
      </c>
      <c r="H117" s="21" t="s">
        <v>213</v>
      </c>
      <c r="I117" s="20" t="s">
        <v>105</v>
      </c>
      <c r="J117" s="22">
        <f t="shared" si="0"/>
        <v>0.017</v>
      </c>
      <c r="K117" s="22">
        <f t="shared" si="1"/>
        <v>0.013065</v>
      </c>
      <c r="L117" s="23">
        <v>0.5773502691896266</v>
      </c>
      <c r="M117" s="23">
        <v>1.1547005383792532</v>
      </c>
      <c r="N117" s="38">
        <f>IF(((J117^2)-(L117^2*K117^2))&lt;0,"Sb=0",(1/M117)*SQRT((J117^2)-(L117^2*K117^2)))</f>
        <v>0.013193803232957485</v>
      </c>
    </row>
    <row r="118" spans="1:14" ht="12.75">
      <c r="A118" s="149"/>
      <c r="B118" s="18" t="s">
        <v>100</v>
      </c>
      <c r="C118" s="19">
        <v>8</v>
      </c>
      <c r="D118" s="19">
        <v>15</v>
      </c>
      <c r="E118" s="19">
        <v>8</v>
      </c>
      <c r="F118" s="19" t="s">
        <v>212</v>
      </c>
      <c r="G118" s="26" t="s">
        <v>142</v>
      </c>
      <c r="H118" s="21" t="s">
        <v>213</v>
      </c>
      <c r="I118" s="20" t="s">
        <v>106</v>
      </c>
      <c r="J118" s="22">
        <f t="shared" si="0"/>
        <v>0.017</v>
      </c>
      <c r="K118" s="22">
        <f t="shared" si="1"/>
        <v>0.013065</v>
      </c>
      <c r="L118" s="23">
        <v>0.5773502691896266</v>
      </c>
      <c r="M118" s="23">
        <v>1.1547005383792532</v>
      </c>
      <c r="N118" s="38">
        <f>IF(((J118^2)-(L118^2*K118^2))&lt;0,"Sb=0",(1/M118)*SQRT((J118^2)-(L118^2*K118^2)))</f>
        <v>0.013193803232957485</v>
      </c>
    </row>
    <row r="119" spans="1:14" ht="12.75">
      <c r="A119" s="149"/>
      <c r="B119" s="18" t="s">
        <v>100</v>
      </c>
      <c r="C119" s="19">
        <v>8</v>
      </c>
      <c r="D119" s="19">
        <v>15</v>
      </c>
      <c r="E119" s="19">
        <v>8</v>
      </c>
      <c r="F119" s="19" t="s">
        <v>212</v>
      </c>
      <c r="G119" s="26" t="s">
        <v>142</v>
      </c>
      <c r="H119" s="21" t="s">
        <v>213</v>
      </c>
      <c r="I119" s="20" t="s">
        <v>107</v>
      </c>
      <c r="J119" s="22">
        <f t="shared" si="0"/>
        <v>0.017</v>
      </c>
      <c r="K119" s="22">
        <f t="shared" si="1"/>
        <v>0.013065</v>
      </c>
      <c r="L119" s="23">
        <v>0.5773502691896266</v>
      </c>
      <c r="M119" s="23">
        <v>1.1547005383792532</v>
      </c>
      <c r="N119" s="38">
        <f>IF(((J119^2)-(L119^2*K119^2))&lt;0,"Sb=0",(1/M119)*SQRT((J119^2)-(L119^2*K119^2)))</f>
        <v>0.013193803232957485</v>
      </c>
    </row>
    <row r="120" spans="1:14" ht="13.5" thickBot="1">
      <c r="A120" s="149"/>
      <c r="B120" s="11" t="s">
        <v>100</v>
      </c>
      <c r="C120" s="12">
        <v>8</v>
      </c>
      <c r="D120" s="12">
        <v>15</v>
      </c>
      <c r="E120" s="12">
        <v>8</v>
      </c>
      <c r="F120" s="12" t="s">
        <v>212</v>
      </c>
      <c r="G120" s="27" t="s">
        <v>142</v>
      </c>
      <c r="H120" s="14" t="s">
        <v>213</v>
      </c>
      <c r="I120" s="13" t="s">
        <v>108</v>
      </c>
      <c r="J120" s="15">
        <f t="shared" si="0"/>
        <v>0.017</v>
      </c>
      <c r="K120" s="15">
        <f t="shared" si="1"/>
        <v>0.013065</v>
      </c>
      <c r="L120" s="16">
        <v>0.5773502691896266</v>
      </c>
      <c r="M120" s="16">
        <v>1.1547005383792532</v>
      </c>
      <c r="N120" s="37">
        <f>IF(((J120^2)-(L120^2*K120^2))&lt;0,"Sb=0",(1/M120)*SQRT((J120^2)-(L120^2*K120^2)))</f>
        <v>0.013193803232957485</v>
      </c>
    </row>
    <row r="121" spans="8:14" ht="14.25" thickBot="1" thickTop="1">
      <c r="H121" s="1"/>
      <c r="J121" s="3"/>
      <c r="K121" s="3"/>
      <c r="L121" s="4" t="s">
        <v>508</v>
      </c>
      <c r="M121" s="4" t="s">
        <v>508</v>
      </c>
      <c r="N121" s="3"/>
    </row>
    <row r="122" spans="1:14" ht="13.5" thickTop="1">
      <c r="A122" s="149"/>
      <c r="B122" s="5" t="s">
        <v>100</v>
      </c>
      <c r="C122" s="6">
        <v>8</v>
      </c>
      <c r="D122" s="6">
        <v>16</v>
      </c>
      <c r="E122" s="6">
        <v>9</v>
      </c>
      <c r="F122" s="6" t="s">
        <v>214</v>
      </c>
      <c r="G122" s="46" t="s">
        <v>142</v>
      </c>
      <c r="H122" s="8" t="s">
        <v>102</v>
      </c>
      <c r="I122" s="7" t="s">
        <v>103</v>
      </c>
      <c r="J122" s="9">
        <f t="shared" si="0"/>
        <v>0.017</v>
      </c>
      <c r="K122" s="9">
        <f t="shared" si="1"/>
        <v>0.013065</v>
      </c>
      <c r="L122" s="10">
        <v>0.5590169943749477</v>
      </c>
      <c r="M122" s="10">
        <v>1.2247448713915896</v>
      </c>
      <c r="N122" s="36">
        <f aca="true" t="shared" si="3" ref="N122:N127">IF(((J122^2)-(L122^2*K122^2))&lt;0,"Sb=0",(1/M122)*SQRT((J122^2)-(L122^2*K122^2)))</f>
        <v>0.01253416809332261</v>
      </c>
    </row>
    <row r="123" spans="1:14" ht="12.75">
      <c r="A123" s="149"/>
      <c r="B123" s="18" t="s">
        <v>100</v>
      </c>
      <c r="C123" s="19">
        <v>8</v>
      </c>
      <c r="D123" s="19">
        <v>16</v>
      </c>
      <c r="E123" s="19">
        <v>9</v>
      </c>
      <c r="F123" s="19" t="s">
        <v>214</v>
      </c>
      <c r="G123" s="61" t="s">
        <v>142</v>
      </c>
      <c r="H123" s="21" t="s">
        <v>102</v>
      </c>
      <c r="I123" s="20" t="s">
        <v>104</v>
      </c>
      <c r="J123" s="22">
        <f t="shared" si="0"/>
        <v>0.017</v>
      </c>
      <c r="K123" s="22">
        <f t="shared" si="1"/>
        <v>0.013065</v>
      </c>
      <c r="L123" s="23">
        <v>0.5590169943749477</v>
      </c>
      <c r="M123" s="23">
        <v>1.2247448713915896</v>
      </c>
      <c r="N123" s="38">
        <f t="shared" si="3"/>
        <v>0.01253416809332261</v>
      </c>
    </row>
    <row r="124" spans="1:14" ht="12.75">
      <c r="A124" s="149"/>
      <c r="B124" s="18" t="s">
        <v>100</v>
      </c>
      <c r="C124" s="19">
        <v>8</v>
      </c>
      <c r="D124" s="19">
        <v>16</v>
      </c>
      <c r="E124" s="19">
        <v>9</v>
      </c>
      <c r="F124" s="19" t="s">
        <v>214</v>
      </c>
      <c r="G124" s="61" t="s">
        <v>142</v>
      </c>
      <c r="H124" s="21" t="s">
        <v>102</v>
      </c>
      <c r="I124" s="20" t="s">
        <v>105</v>
      </c>
      <c r="J124" s="22">
        <f t="shared" si="0"/>
        <v>0.017</v>
      </c>
      <c r="K124" s="22">
        <f t="shared" si="1"/>
        <v>0.013065</v>
      </c>
      <c r="L124" s="23">
        <v>0.6123724356957948</v>
      </c>
      <c r="M124" s="23">
        <v>1.2247448713915896</v>
      </c>
      <c r="N124" s="38">
        <f t="shared" si="3"/>
        <v>0.01224716744462435</v>
      </c>
    </row>
    <row r="125" spans="1:14" ht="12.75">
      <c r="A125" s="149"/>
      <c r="B125" s="18" t="s">
        <v>100</v>
      </c>
      <c r="C125" s="19">
        <v>8</v>
      </c>
      <c r="D125" s="19">
        <v>16</v>
      </c>
      <c r="E125" s="19">
        <v>9</v>
      </c>
      <c r="F125" s="19" t="s">
        <v>214</v>
      </c>
      <c r="G125" s="61" t="s">
        <v>142</v>
      </c>
      <c r="H125" s="21" t="s">
        <v>102</v>
      </c>
      <c r="I125" s="20" t="s">
        <v>106</v>
      </c>
      <c r="J125" s="22">
        <f t="shared" si="0"/>
        <v>0.017</v>
      </c>
      <c r="K125" s="22">
        <f t="shared" si="1"/>
        <v>0.013065</v>
      </c>
      <c r="L125" s="23">
        <v>0.6123724356957948</v>
      </c>
      <c r="M125" s="23">
        <v>1.2247448713915896</v>
      </c>
      <c r="N125" s="38">
        <f t="shared" si="3"/>
        <v>0.01224716744462435</v>
      </c>
    </row>
    <row r="126" spans="1:14" ht="12.75">
      <c r="A126" s="149"/>
      <c r="B126" s="18" t="s">
        <v>100</v>
      </c>
      <c r="C126" s="19">
        <v>8</v>
      </c>
      <c r="D126" s="19">
        <v>16</v>
      </c>
      <c r="E126" s="19">
        <v>9</v>
      </c>
      <c r="F126" s="19" t="s">
        <v>214</v>
      </c>
      <c r="G126" s="61" t="s">
        <v>142</v>
      </c>
      <c r="H126" s="21" t="s">
        <v>102</v>
      </c>
      <c r="I126" s="20" t="s">
        <v>107</v>
      </c>
      <c r="J126" s="22">
        <f t="shared" si="0"/>
        <v>0.017</v>
      </c>
      <c r="K126" s="22">
        <f t="shared" si="1"/>
        <v>0.013065</v>
      </c>
      <c r="L126" s="23">
        <v>0.5590169943749477</v>
      </c>
      <c r="M126" s="23">
        <v>1.2247448713915896</v>
      </c>
      <c r="N126" s="38">
        <f t="shared" si="3"/>
        <v>0.01253416809332261</v>
      </c>
    </row>
    <row r="127" spans="1:14" ht="13.5" thickBot="1">
      <c r="A127" s="149"/>
      <c r="B127" s="11" t="s">
        <v>100</v>
      </c>
      <c r="C127" s="12">
        <v>8</v>
      </c>
      <c r="D127" s="12">
        <v>16</v>
      </c>
      <c r="E127" s="12">
        <v>9</v>
      </c>
      <c r="F127" s="12" t="s">
        <v>214</v>
      </c>
      <c r="G127" s="50" t="s">
        <v>142</v>
      </c>
      <c r="H127" s="14" t="s">
        <v>102</v>
      </c>
      <c r="I127" s="13" t="s">
        <v>108</v>
      </c>
      <c r="J127" s="15">
        <f t="shared" si="0"/>
        <v>0.017</v>
      </c>
      <c r="K127" s="15">
        <f t="shared" si="1"/>
        <v>0.013065</v>
      </c>
      <c r="L127" s="16">
        <v>0.5590169943749477</v>
      </c>
      <c r="M127" s="16">
        <v>1.2247448713915896</v>
      </c>
      <c r="N127" s="37">
        <f t="shared" si="3"/>
        <v>0.01253416809332261</v>
      </c>
    </row>
    <row r="128" spans="8:14" ht="14.25" thickBot="1" thickTop="1">
      <c r="H128" s="1"/>
      <c r="J128" s="3"/>
      <c r="K128" s="3"/>
      <c r="L128" s="4" t="s">
        <v>508</v>
      </c>
      <c r="M128" s="4" t="s">
        <v>508</v>
      </c>
      <c r="N128" s="3"/>
    </row>
    <row r="129" spans="1:14" ht="13.5" thickTop="1">
      <c r="A129" s="150"/>
      <c r="B129" s="45" t="s">
        <v>100</v>
      </c>
      <c r="C129" s="6">
        <v>8</v>
      </c>
      <c r="D129" s="6">
        <v>7</v>
      </c>
      <c r="E129" s="6">
        <v>0</v>
      </c>
      <c r="F129" s="6" t="s">
        <v>241</v>
      </c>
      <c r="G129" s="46" t="s">
        <v>142</v>
      </c>
      <c r="H129" s="47" t="s">
        <v>102</v>
      </c>
      <c r="I129" s="48" t="s">
        <v>103</v>
      </c>
      <c r="J129" s="9">
        <f t="shared" si="0"/>
        <v>0.017</v>
      </c>
      <c r="K129" s="9">
        <f t="shared" si="1"/>
        <v>0.013065</v>
      </c>
      <c r="L129" s="10">
        <v>0.4330127018922201</v>
      </c>
      <c r="M129" s="10">
        <v>1.2247448713915912</v>
      </c>
      <c r="N129" s="36">
        <f aca="true" t="shared" si="4" ref="N129:N134">IF(((J129^2)-(L129^2*K129^2))&lt;0,"Sb=0",(1/M129)*SQRT((J129^2)-(L129^2*K129^2)))</f>
        <v>0.013089304356674804</v>
      </c>
    </row>
    <row r="130" spans="1:14" ht="12.75">
      <c r="A130" s="150"/>
      <c r="B130" s="62" t="s">
        <v>100</v>
      </c>
      <c r="C130" s="19">
        <v>8</v>
      </c>
      <c r="D130" s="19">
        <v>7</v>
      </c>
      <c r="E130" s="19">
        <v>0</v>
      </c>
      <c r="F130" s="19" t="s">
        <v>241</v>
      </c>
      <c r="G130" s="61" t="s">
        <v>142</v>
      </c>
      <c r="H130" s="63" t="s">
        <v>102</v>
      </c>
      <c r="I130" s="59" t="s">
        <v>104</v>
      </c>
      <c r="J130" s="22">
        <f t="shared" si="0"/>
        <v>0.017</v>
      </c>
      <c r="K130" s="22">
        <f t="shared" si="1"/>
        <v>0.013065</v>
      </c>
      <c r="L130" s="23">
        <v>0.4330127018922201</v>
      </c>
      <c r="M130" s="23">
        <v>1.2247448713915912</v>
      </c>
      <c r="N130" s="38">
        <f t="shared" si="4"/>
        <v>0.013089304356674804</v>
      </c>
    </row>
    <row r="131" spans="1:14" ht="12.75">
      <c r="A131" s="150"/>
      <c r="B131" s="62" t="s">
        <v>100</v>
      </c>
      <c r="C131" s="19">
        <v>8</v>
      </c>
      <c r="D131" s="19">
        <v>7</v>
      </c>
      <c r="E131" s="19">
        <v>0</v>
      </c>
      <c r="F131" s="19" t="s">
        <v>241</v>
      </c>
      <c r="G131" s="61" t="s">
        <v>142</v>
      </c>
      <c r="H131" s="63" t="s">
        <v>102</v>
      </c>
      <c r="I131" s="59" t="s">
        <v>105</v>
      </c>
      <c r="J131" s="22">
        <f t="shared" si="0"/>
        <v>0.017</v>
      </c>
      <c r="K131" s="22">
        <f t="shared" si="1"/>
        <v>0.013065</v>
      </c>
      <c r="L131" s="23">
        <v>0.4330127018922201</v>
      </c>
      <c r="M131" s="23">
        <v>1.2247448713915912</v>
      </c>
      <c r="N131" s="38">
        <f t="shared" si="4"/>
        <v>0.013089304356674804</v>
      </c>
    </row>
    <row r="132" spans="1:14" ht="12.75">
      <c r="A132" s="150"/>
      <c r="B132" s="62" t="s">
        <v>100</v>
      </c>
      <c r="C132" s="19">
        <v>8</v>
      </c>
      <c r="D132" s="19">
        <v>7</v>
      </c>
      <c r="E132" s="19">
        <v>0</v>
      </c>
      <c r="F132" s="19" t="s">
        <v>241</v>
      </c>
      <c r="G132" s="61" t="s">
        <v>142</v>
      </c>
      <c r="H132" s="63" t="s">
        <v>102</v>
      </c>
      <c r="I132" s="59" t="s">
        <v>106</v>
      </c>
      <c r="J132" s="22">
        <f t="shared" si="0"/>
        <v>0.017</v>
      </c>
      <c r="K132" s="22">
        <f t="shared" si="1"/>
        <v>0.013065</v>
      </c>
      <c r="L132" s="23">
        <v>0.4330127018922201</v>
      </c>
      <c r="M132" s="23">
        <v>1.2247448713915912</v>
      </c>
      <c r="N132" s="38">
        <f t="shared" si="4"/>
        <v>0.013089304356674804</v>
      </c>
    </row>
    <row r="133" spans="1:14" ht="12.75">
      <c r="A133" s="150"/>
      <c r="B133" s="62" t="s">
        <v>100</v>
      </c>
      <c r="C133" s="19">
        <v>8</v>
      </c>
      <c r="D133" s="19">
        <v>7</v>
      </c>
      <c r="E133" s="19">
        <v>0</v>
      </c>
      <c r="F133" s="19" t="s">
        <v>241</v>
      </c>
      <c r="G133" s="61" t="s">
        <v>142</v>
      </c>
      <c r="H133" s="63" t="s">
        <v>102</v>
      </c>
      <c r="I133" s="59" t="s">
        <v>107</v>
      </c>
      <c r="J133" s="22">
        <f t="shared" si="0"/>
        <v>0.017</v>
      </c>
      <c r="K133" s="22">
        <f t="shared" si="1"/>
        <v>0.013065</v>
      </c>
      <c r="L133" s="23">
        <v>0.4330127018922201</v>
      </c>
      <c r="M133" s="23">
        <v>1.2247448713915912</v>
      </c>
      <c r="N133" s="38">
        <f t="shared" si="4"/>
        <v>0.013089304356674804</v>
      </c>
    </row>
    <row r="134" spans="1:14" ht="13.5" thickBot="1">
      <c r="A134" s="150"/>
      <c r="B134" s="49" t="s">
        <v>100</v>
      </c>
      <c r="C134" s="12">
        <v>8</v>
      </c>
      <c r="D134" s="12">
        <v>7</v>
      </c>
      <c r="E134" s="12">
        <v>0</v>
      </c>
      <c r="F134" s="12" t="s">
        <v>241</v>
      </c>
      <c r="G134" s="50" t="s">
        <v>142</v>
      </c>
      <c r="H134" s="51" t="s">
        <v>102</v>
      </c>
      <c r="I134" s="52" t="s">
        <v>108</v>
      </c>
      <c r="J134" s="15">
        <f t="shared" si="0"/>
        <v>0.017</v>
      </c>
      <c r="K134" s="15">
        <f t="shared" si="1"/>
        <v>0.013065</v>
      </c>
      <c r="L134" s="16">
        <v>0.4330127018922201</v>
      </c>
      <c r="M134" s="16">
        <v>1.2247448713915912</v>
      </c>
      <c r="N134" s="37">
        <f t="shared" si="4"/>
        <v>0.013089304356674804</v>
      </c>
    </row>
    <row r="135" spans="8:14" ht="14.25" thickBot="1" thickTop="1">
      <c r="H135" s="1"/>
      <c r="J135" s="3"/>
      <c r="K135" s="3"/>
      <c r="L135" s="4" t="s">
        <v>508</v>
      </c>
      <c r="M135" s="4" t="s">
        <v>508</v>
      </c>
      <c r="N135" s="3"/>
    </row>
    <row r="136" spans="1:14" ht="13.5" thickTop="1">
      <c r="A136" s="150"/>
      <c r="B136" s="45" t="s">
        <v>100</v>
      </c>
      <c r="C136" s="6">
        <v>8</v>
      </c>
      <c r="D136" s="6">
        <v>14</v>
      </c>
      <c r="E136" s="6">
        <v>7</v>
      </c>
      <c r="F136" s="6" t="s">
        <v>242</v>
      </c>
      <c r="G136" s="46" t="s">
        <v>142</v>
      </c>
      <c r="H136" s="47" t="s">
        <v>102</v>
      </c>
      <c r="I136" s="48" t="s">
        <v>103</v>
      </c>
      <c r="J136" s="9">
        <f t="shared" si="0"/>
        <v>0.017</v>
      </c>
      <c r="K136" s="9">
        <f t="shared" si="1"/>
        <v>0.013065</v>
      </c>
      <c r="L136" s="146">
        <v>0.4330127018922201</v>
      </c>
      <c r="M136" s="146">
        <v>1.2247448713915912</v>
      </c>
      <c r="N136" s="36">
        <f aca="true" t="shared" si="5" ref="N136:N141">IF(((J136^2)-(L136^2*K136^2))&lt;0,"Sb=0",(1/M136)*SQRT((J136^2)-(L136^2*K136^2)))</f>
        <v>0.013089304356674804</v>
      </c>
    </row>
    <row r="137" spans="1:14" ht="12.75">
      <c r="A137" s="150"/>
      <c r="B137" s="62" t="s">
        <v>100</v>
      </c>
      <c r="C137" s="19">
        <v>8</v>
      </c>
      <c r="D137" s="19">
        <v>14</v>
      </c>
      <c r="E137" s="19">
        <v>7</v>
      </c>
      <c r="F137" s="19" t="s">
        <v>242</v>
      </c>
      <c r="G137" s="61" t="s">
        <v>142</v>
      </c>
      <c r="H137" s="63" t="s">
        <v>102</v>
      </c>
      <c r="I137" s="59" t="s">
        <v>104</v>
      </c>
      <c r="J137" s="22">
        <f t="shared" si="0"/>
        <v>0.017</v>
      </c>
      <c r="K137" s="22">
        <f t="shared" si="1"/>
        <v>0.013065</v>
      </c>
      <c r="L137" s="76">
        <v>0.4330127018922201</v>
      </c>
      <c r="M137" s="76">
        <v>1.2247448713915912</v>
      </c>
      <c r="N137" s="38">
        <f t="shared" si="5"/>
        <v>0.013089304356674804</v>
      </c>
    </row>
    <row r="138" spans="1:14" ht="12.75">
      <c r="A138" s="150"/>
      <c r="B138" s="62" t="s">
        <v>100</v>
      </c>
      <c r="C138" s="19">
        <v>8</v>
      </c>
      <c r="D138" s="19">
        <v>14</v>
      </c>
      <c r="E138" s="19">
        <v>7</v>
      </c>
      <c r="F138" s="19" t="s">
        <v>242</v>
      </c>
      <c r="G138" s="61" t="s">
        <v>142</v>
      </c>
      <c r="H138" s="63" t="s">
        <v>102</v>
      </c>
      <c r="I138" s="59" t="s">
        <v>105</v>
      </c>
      <c r="J138" s="22">
        <f t="shared" si="0"/>
        <v>0.017</v>
      </c>
      <c r="K138" s="22">
        <f t="shared" si="1"/>
        <v>0.013065</v>
      </c>
      <c r="L138" s="76">
        <v>0.4330127018922201</v>
      </c>
      <c r="M138" s="76">
        <v>1.2247448713915912</v>
      </c>
      <c r="N138" s="38">
        <f t="shared" si="5"/>
        <v>0.013089304356674804</v>
      </c>
    </row>
    <row r="139" spans="1:14" ht="12.75">
      <c r="A139" s="150"/>
      <c r="B139" s="62" t="s">
        <v>100</v>
      </c>
      <c r="C139" s="19">
        <v>8</v>
      </c>
      <c r="D139" s="19">
        <v>14</v>
      </c>
      <c r="E139" s="19">
        <v>7</v>
      </c>
      <c r="F139" s="19" t="s">
        <v>242</v>
      </c>
      <c r="G139" s="61" t="s">
        <v>142</v>
      </c>
      <c r="H139" s="63" t="s">
        <v>102</v>
      </c>
      <c r="I139" s="59" t="s">
        <v>106</v>
      </c>
      <c r="J139" s="22">
        <f t="shared" si="0"/>
        <v>0.017</v>
      </c>
      <c r="K139" s="22">
        <f t="shared" si="1"/>
        <v>0.013065</v>
      </c>
      <c r="L139" s="76">
        <v>0.4330127018922201</v>
      </c>
      <c r="M139" s="76">
        <v>1.2247448713915912</v>
      </c>
      <c r="N139" s="38">
        <f t="shared" si="5"/>
        <v>0.013089304356674804</v>
      </c>
    </row>
    <row r="140" spans="1:14" ht="12.75">
      <c r="A140" s="150"/>
      <c r="B140" s="62" t="s">
        <v>100</v>
      </c>
      <c r="C140" s="19">
        <v>8</v>
      </c>
      <c r="D140" s="19">
        <v>14</v>
      </c>
      <c r="E140" s="19">
        <v>7</v>
      </c>
      <c r="F140" s="19" t="s">
        <v>242</v>
      </c>
      <c r="G140" s="61" t="s">
        <v>142</v>
      </c>
      <c r="H140" s="63" t="s">
        <v>102</v>
      </c>
      <c r="I140" s="59" t="s">
        <v>107</v>
      </c>
      <c r="J140" s="22">
        <f t="shared" si="0"/>
        <v>0.017</v>
      </c>
      <c r="K140" s="22">
        <f t="shared" si="1"/>
        <v>0.013065</v>
      </c>
      <c r="L140" s="76">
        <v>0.4330127018922201</v>
      </c>
      <c r="M140" s="76">
        <v>1.2247448713915912</v>
      </c>
      <c r="N140" s="38">
        <f t="shared" si="5"/>
        <v>0.013089304356674804</v>
      </c>
    </row>
    <row r="141" spans="1:14" ht="13.5" thickBot="1">
      <c r="A141" s="150"/>
      <c r="B141" s="49" t="s">
        <v>100</v>
      </c>
      <c r="C141" s="12">
        <v>8</v>
      </c>
      <c r="D141" s="12">
        <v>14</v>
      </c>
      <c r="E141" s="12">
        <v>7</v>
      </c>
      <c r="F141" s="12" t="s">
        <v>242</v>
      </c>
      <c r="G141" s="50" t="s">
        <v>142</v>
      </c>
      <c r="H141" s="51" t="s">
        <v>102</v>
      </c>
      <c r="I141" s="52" t="s">
        <v>108</v>
      </c>
      <c r="J141" s="15">
        <f t="shared" si="0"/>
        <v>0.017</v>
      </c>
      <c r="K141" s="15">
        <f t="shared" si="1"/>
        <v>0.013065</v>
      </c>
      <c r="L141" s="147">
        <v>0.4330127018922201</v>
      </c>
      <c r="M141" s="147">
        <v>1.2247448713915912</v>
      </c>
      <c r="N141" s="37">
        <f t="shared" si="5"/>
        <v>0.013089304356674804</v>
      </c>
    </row>
    <row r="142" spans="8:14" ht="14.25" thickBot="1" thickTop="1">
      <c r="H142" s="1"/>
      <c r="J142" s="3"/>
      <c r="K142" s="3"/>
      <c r="L142" s="4" t="s">
        <v>508</v>
      </c>
      <c r="M142" s="4" t="s">
        <v>508</v>
      </c>
      <c r="N142" s="3"/>
    </row>
    <row r="143" spans="1:14" ht="13.5" thickTop="1">
      <c r="A143" s="149"/>
      <c r="B143" s="5" t="s">
        <v>215</v>
      </c>
      <c r="C143" s="6">
        <v>9</v>
      </c>
      <c r="D143" s="6">
        <v>12</v>
      </c>
      <c r="E143" s="6">
        <v>4</v>
      </c>
      <c r="F143" s="6" t="s">
        <v>216</v>
      </c>
      <c r="G143" s="46" t="s">
        <v>142</v>
      </c>
      <c r="H143" s="8" t="s">
        <v>217</v>
      </c>
      <c r="I143" s="7" t="s">
        <v>218</v>
      </c>
      <c r="J143" s="9">
        <f t="shared" si="0"/>
        <v>0.017</v>
      </c>
      <c r="K143" s="9">
        <f t="shared" si="1"/>
        <v>0.013065</v>
      </c>
      <c r="L143" s="10">
        <v>0.7453559924999295</v>
      </c>
      <c r="M143" s="10">
        <v>1.154700538379251</v>
      </c>
      <c r="N143" s="36">
        <f aca="true" t="shared" si="6" ref="N143:N148">IF(((J143^2)-(L143^2*K143^2))&lt;0,"Sb=0",(1/M143)*SQRT((J143^2)-(L143^2*K143^2)))</f>
        <v>0.012067618085189812</v>
      </c>
    </row>
    <row r="144" spans="1:14" ht="12.75">
      <c r="A144" s="149"/>
      <c r="B144" s="18" t="s">
        <v>215</v>
      </c>
      <c r="C144" s="19">
        <v>9</v>
      </c>
      <c r="D144" s="19">
        <v>12</v>
      </c>
      <c r="E144" s="19">
        <v>4</v>
      </c>
      <c r="F144" s="19" t="s">
        <v>216</v>
      </c>
      <c r="G144" s="61" t="s">
        <v>142</v>
      </c>
      <c r="H144" s="21" t="s">
        <v>217</v>
      </c>
      <c r="I144" s="20" t="s">
        <v>219</v>
      </c>
      <c r="J144" s="22">
        <f t="shared" si="0"/>
        <v>0.017</v>
      </c>
      <c r="K144" s="22">
        <f t="shared" si="1"/>
        <v>0.013065</v>
      </c>
      <c r="L144" s="23">
        <v>0.7453559924999295</v>
      </c>
      <c r="M144" s="23">
        <v>1.154700538379251</v>
      </c>
      <c r="N144" s="38">
        <f t="shared" si="6"/>
        <v>0.012067618085189812</v>
      </c>
    </row>
    <row r="145" spans="1:14" ht="12.75">
      <c r="A145" s="149"/>
      <c r="B145" s="18" t="s">
        <v>215</v>
      </c>
      <c r="C145" s="19">
        <v>9</v>
      </c>
      <c r="D145" s="19">
        <v>12</v>
      </c>
      <c r="E145" s="19">
        <v>4</v>
      </c>
      <c r="F145" s="19" t="s">
        <v>216</v>
      </c>
      <c r="G145" s="61" t="s">
        <v>142</v>
      </c>
      <c r="H145" s="21" t="s">
        <v>217</v>
      </c>
      <c r="I145" s="20" t="s">
        <v>220</v>
      </c>
      <c r="J145" s="22">
        <f t="shared" si="0"/>
        <v>0.017</v>
      </c>
      <c r="K145" s="22">
        <f t="shared" si="1"/>
        <v>0.013065</v>
      </c>
      <c r="L145" s="23">
        <v>0.7453559924999295</v>
      </c>
      <c r="M145" s="23">
        <v>1.154700538379251</v>
      </c>
      <c r="N145" s="38">
        <f t="shared" si="6"/>
        <v>0.012067618085189812</v>
      </c>
    </row>
    <row r="146" spans="1:14" ht="12.75">
      <c r="A146" s="149"/>
      <c r="B146" s="18" t="s">
        <v>215</v>
      </c>
      <c r="C146" s="19">
        <v>9</v>
      </c>
      <c r="D146" s="19">
        <v>12</v>
      </c>
      <c r="E146" s="19">
        <v>4</v>
      </c>
      <c r="F146" s="19" t="s">
        <v>216</v>
      </c>
      <c r="G146" s="61" t="s">
        <v>142</v>
      </c>
      <c r="H146" s="21" t="s">
        <v>217</v>
      </c>
      <c r="I146" s="20" t="s">
        <v>221</v>
      </c>
      <c r="J146" s="22">
        <f t="shared" si="0"/>
        <v>0.017</v>
      </c>
      <c r="K146" s="22">
        <f t="shared" si="1"/>
        <v>0.013065</v>
      </c>
      <c r="L146" s="23">
        <v>0.7453559924999295</v>
      </c>
      <c r="M146" s="23">
        <v>1.154700538379251</v>
      </c>
      <c r="N146" s="38">
        <f t="shared" si="6"/>
        <v>0.012067618085189812</v>
      </c>
    </row>
    <row r="147" spans="1:14" ht="12.75">
      <c r="A147" s="149"/>
      <c r="B147" s="18" t="s">
        <v>215</v>
      </c>
      <c r="C147" s="19">
        <v>9</v>
      </c>
      <c r="D147" s="19">
        <v>12</v>
      </c>
      <c r="E147" s="19">
        <v>4</v>
      </c>
      <c r="F147" s="19" t="s">
        <v>216</v>
      </c>
      <c r="G147" s="61" t="s">
        <v>142</v>
      </c>
      <c r="H147" s="21" t="s">
        <v>217</v>
      </c>
      <c r="I147" s="20" t="s">
        <v>222</v>
      </c>
      <c r="J147" s="22">
        <f t="shared" si="0"/>
        <v>0.017</v>
      </c>
      <c r="K147" s="22">
        <f t="shared" si="1"/>
        <v>0.013065</v>
      </c>
      <c r="L147" s="23">
        <v>0.7453559924999295</v>
      </c>
      <c r="M147" s="23">
        <v>1.154700538379251</v>
      </c>
      <c r="N147" s="38">
        <f t="shared" si="6"/>
        <v>0.012067618085189812</v>
      </c>
    </row>
    <row r="148" spans="1:14" ht="13.5" thickBot="1">
      <c r="A148" s="149"/>
      <c r="B148" s="11" t="s">
        <v>215</v>
      </c>
      <c r="C148" s="12">
        <v>9</v>
      </c>
      <c r="D148" s="12">
        <v>12</v>
      </c>
      <c r="E148" s="12">
        <v>4</v>
      </c>
      <c r="F148" s="12" t="s">
        <v>216</v>
      </c>
      <c r="G148" s="50" t="s">
        <v>142</v>
      </c>
      <c r="H148" s="14" t="s">
        <v>217</v>
      </c>
      <c r="I148" s="13" t="s">
        <v>223</v>
      </c>
      <c r="J148" s="15">
        <f t="shared" si="0"/>
        <v>0.017</v>
      </c>
      <c r="K148" s="15">
        <f t="shared" si="1"/>
        <v>0.013065</v>
      </c>
      <c r="L148" s="16">
        <v>0.7453559924999295</v>
      </c>
      <c r="M148" s="16">
        <v>1.154700538379251</v>
      </c>
      <c r="N148" s="37">
        <f t="shared" si="6"/>
        <v>0.012067618085189812</v>
      </c>
    </row>
    <row r="149" spans="8:14" ht="14.25" thickBot="1" thickTop="1">
      <c r="H149" s="1"/>
      <c r="J149" s="3"/>
      <c r="K149" s="3"/>
      <c r="L149" s="4" t="s">
        <v>508</v>
      </c>
      <c r="M149" s="4" t="s">
        <v>508</v>
      </c>
      <c r="N149" s="3"/>
    </row>
    <row r="150" spans="1:14" ht="13.5" thickTop="1">
      <c r="A150" s="149"/>
      <c r="B150" s="5" t="s">
        <v>215</v>
      </c>
      <c r="C150" s="6">
        <v>9</v>
      </c>
      <c r="D150" s="6">
        <v>9</v>
      </c>
      <c r="E150" s="6">
        <v>1</v>
      </c>
      <c r="F150" s="6" t="s">
        <v>243</v>
      </c>
      <c r="G150" s="46" t="s">
        <v>142</v>
      </c>
      <c r="H150" s="8" t="s">
        <v>244</v>
      </c>
      <c r="I150" s="7" t="s">
        <v>245</v>
      </c>
      <c r="J150" s="9">
        <f t="shared" si="0"/>
        <v>0.017</v>
      </c>
      <c r="K150" s="9">
        <f t="shared" si="1"/>
        <v>0.013065</v>
      </c>
      <c r="L150" s="10">
        <v>0.4082482904638648</v>
      </c>
      <c r="M150" s="10">
        <v>1.2247448713915943</v>
      </c>
      <c r="N150" s="36">
        <f aca="true" t="shared" si="7" ref="N150:N156">IF(((J150^2)-(L150^2*K150^2))&lt;0,"Sb=0",(1/M150)*SQRT((J150^2)-(L150^2*K150^2)))</f>
        <v>0.01317955392517763</v>
      </c>
    </row>
    <row r="151" spans="1:14" ht="12.75">
      <c r="A151" s="149"/>
      <c r="B151" s="18" t="s">
        <v>215</v>
      </c>
      <c r="C151" s="19">
        <v>9</v>
      </c>
      <c r="D151" s="19">
        <v>9</v>
      </c>
      <c r="E151" s="19">
        <v>1</v>
      </c>
      <c r="F151" s="19" t="s">
        <v>243</v>
      </c>
      <c r="G151" s="61" t="s">
        <v>142</v>
      </c>
      <c r="H151" s="21" t="s">
        <v>244</v>
      </c>
      <c r="I151" s="20" t="s">
        <v>218</v>
      </c>
      <c r="J151" s="22">
        <f t="shared" si="0"/>
        <v>0.017</v>
      </c>
      <c r="K151" s="22">
        <f t="shared" si="1"/>
        <v>0.013065</v>
      </c>
      <c r="L151" s="23">
        <v>0.4082482904638648</v>
      </c>
      <c r="M151" s="23">
        <v>1.2247448713915943</v>
      </c>
      <c r="N151" s="38">
        <f t="shared" si="7"/>
        <v>0.01317955392517763</v>
      </c>
    </row>
    <row r="152" spans="1:14" ht="12.75">
      <c r="A152" s="149"/>
      <c r="B152" s="18" t="s">
        <v>215</v>
      </c>
      <c r="C152" s="19">
        <v>9</v>
      </c>
      <c r="D152" s="19">
        <v>9</v>
      </c>
      <c r="E152" s="19">
        <v>1</v>
      </c>
      <c r="F152" s="19" t="s">
        <v>243</v>
      </c>
      <c r="G152" s="61" t="s">
        <v>142</v>
      </c>
      <c r="H152" s="21" t="s">
        <v>244</v>
      </c>
      <c r="I152" s="20" t="s">
        <v>219</v>
      </c>
      <c r="J152" s="22">
        <f t="shared" si="0"/>
        <v>0.017</v>
      </c>
      <c r="K152" s="22">
        <f t="shared" si="1"/>
        <v>0.013065</v>
      </c>
      <c r="L152" s="23">
        <v>0.4082482904638648</v>
      </c>
      <c r="M152" s="23">
        <v>1.2247448713915943</v>
      </c>
      <c r="N152" s="38">
        <f t="shared" si="7"/>
        <v>0.01317955392517763</v>
      </c>
    </row>
    <row r="153" spans="1:14" ht="12.75">
      <c r="A153" s="149"/>
      <c r="B153" s="18" t="s">
        <v>215</v>
      </c>
      <c r="C153" s="19">
        <v>9</v>
      </c>
      <c r="D153" s="19">
        <v>9</v>
      </c>
      <c r="E153" s="19">
        <v>1</v>
      </c>
      <c r="F153" s="19" t="s">
        <v>243</v>
      </c>
      <c r="G153" s="61" t="s">
        <v>142</v>
      </c>
      <c r="H153" s="21" t="s">
        <v>244</v>
      </c>
      <c r="I153" s="20" t="s">
        <v>220</v>
      </c>
      <c r="J153" s="22">
        <f t="shared" si="0"/>
        <v>0.017</v>
      </c>
      <c r="K153" s="22">
        <f t="shared" si="1"/>
        <v>0.013065</v>
      </c>
      <c r="L153" s="23">
        <v>0.4082482904638648</v>
      </c>
      <c r="M153" s="23">
        <v>1.2247448713915943</v>
      </c>
      <c r="N153" s="38">
        <f t="shared" si="7"/>
        <v>0.01317955392517763</v>
      </c>
    </row>
    <row r="154" spans="1:14" ht="12.75">
      <c r="A154" s="149"/>
      <c r="B154" s="18" t="s">
        <v>215</v>
      </c>
      <c r="C154" s="19">
        <v>9</v>
      </c>
      <c r="D154" s="19">
        <v>9</v>
      </c>
      <c r="E154" s="19">
        <v>1</v>
      </c>
      <c r="F154" s="19" t="s">
        <v>243</v>
      </c>
      <c r="G154" s="61" t="s">
        <v>142</v>
      </c>
      <c r="H154" s="21" t="s">
        <v>244</v>
      </c>
      <c r="I154" s="20" t="s">
        <v>221</v>
      </c>
      <c r="J154" s="22">
        <f t="shared" si="0"/>
        <v>0.017</v>
      </c>
      <c r="K154" s="22">
        <f t="shared" si="1"/>
        <v>0.013065</v>
      </c>
      <c r="L154" s="23">
        <v>0.4082482904638648</v>
      </c>
      <c r="M154" s="23">
        <v>1.2247448713915943</v>
      </c>
      <c r="N154" s="38">
        <f t="shared" si="7"/>
        <v>0.01317955392517763</v>
      </c>
    </row>
    <row r="155" spans="1:14" ht="12.75">
      <c r="A155" s="149"/>
      <c r="B155" s="18" t="s">
        <v>215</v>
      </c>
      <c r="C155" s="19">
        <v>9</v>
      </c>
      <c r="D155" s="19">
        <v>9</v>
      </c>
      <c r="E155" s="19">
        <v>1</v>
      </c>
      <c r="F155" s="19" t="s">
        <v>243</v>
      </c>
      <c r="G155" s="61" t="s">
        <v>142</v>
      </c>
      <c r="H155" s="21" t="s">
        <v>244</v>
      </c>
      <c r="I155" s="20" t="s">
        <v>222</v>
      </c>
      <c r="J155" s="22">
        <f t="shared" si="0"/>
        <v>0.017</v>
      </c>
      <c r="K155" s="22">
        <f t="shared" si="1"/>
        <v>0.013065</v>
      </c>
      <c r="L155" s="23">
        <v>0.4082482904638648</v>
      </c>
      <c r="M155" s="23">
        <v>1.2247448713915943</v>
      </c>
      <c r="N155" s="38">
        <f t="shared" si="7"/>
        <v>0.01317955392517763</v>
      </c>
    </row>
    <row r="156" spans="1:14" ht="13.5" thickBot="1">
      <c r="A156" s="149"/>
      <c r="B156" s="11" t="s">
        <v>215</v>
      </c>
      <c r="C156" s="12">
        <v>9</v>
      </c>
      <c r="D156" s="12">
        <v>9</v>
      </c>
      <c r="E156" s="12">
        <v>1</v>
      </c>
      <c r="F156" s="12" t="s">
        <v>243</v>
      </c>
      <c r="G156" s="50" t="s">
        <v>142</v>
      </c>
      <c r="H156" s="14" t="s">
        <v>244</v>
      </c>
      <c r="I156" s="13" t="s">
        <v>223</v>
      </c>
      <c r="J156" s="15">
        <f t="shared" si="0"/>
        <v>0.017</v>
      </c>
      <c r="K156" s="15">
        <f t="shared" si="1"/>
        <v>0.013065</v>
      </c>
      <c r="L156" s="16">
        <v>0.4082482904638648</v>
      </c>
      <c r="M156" s="16">
        <v>1.2247448713915943</v>
      </c>
      <c r="N156" s="37">
        <f t="shared" si="7"/>
        <v>0.01317955392517763</v>
      </c>
    </row>
    <row r="157" spans="8:14" ht="14.25" thickBot="1" thickTop="1">
      <c r="H157" s="1"/>
      <c r="J157" s="3"/>
      <c r="K157" s="3"/>
      <c r="L157" s="4" t="s">
        <v>508</v>
      </c>
      <c r="M157" s="4" t="s">
        <v>508</v>
      </c>
      <c r="N157" s="3"/>
    </row>
    <row r="158" spans="1:14" ht="13.5" thickTop="1">
      <c r="A158" s="149"/>
      <c r="B158" s="5" t="s">
        <v>215</v>
      </c>
      <c r="C158" s="6">
        <v>9</v>
      </c>
      <c r="D158" s="6">
        <v>12</v>
      </c>
      <c r="E158" s="6">
        <v>4</v>
      </c>
      <c r="F158" s="6" t="s">
        <v>246</v>
      </c>
      <c r="G158" s="46" t="s">
        <v>142</v>
      </c>
      <c r="H158" s="8" t="s">
        <v>244</v>
      </c>
      <c r="I158" s="7" t="s">
        <v>245</v>
      </c>
      <c r="J158" s="9">
        <f t="shared" si="0"/>
        <v>0.017</v>
      </c>
      <c r="K158" s="9">
        <f t="shared" si="1"/>
        <v>0.013065</v>
      </c>
      <c r="L158" s="10">
        <v>0.4082482904638648</v>
      </c>
      <c r="M158" s="10">
        <v>1.2247448713915943</v>
      </c>
      <c r="N158" s="36">
        <f aca="true" t="shared" si="8" ref="N158:N164">IF(((J158^2)-(L158^2*K158^2))&lt;0,"Sb=0",(1/M158)*SQRT((J158^2)-(L158^2*K158^2)))</f>
        <v>0.01317955392517763</v>
      </c>
    </row>
    <row r="159" spans="1:14" ht="12.75">
      <c r="A159" s="149"/>
      <c r="B159" s="18" t="s">
        <v>215</v>
      </c>
      <c r="C159" s="19">
        <v>9</v>
      </c>
      <c r="D159" s="19">
        <v>12</v>
      </c>
      <c r="E159" s="19">
        <v>4</v>
      </c>
      <c r="F159" s="19" t="s">
        <v>246</v>
      </c>
      <c r="G159" s="61" t="s">
        <v>142</v>
      </c>
      <c r="H159" s="21" t="s">
        <v>244</v>
      </c>
      <c r="I159" s="20" t="s">
        <v>218</v>
      </c>
      <c r="J159" s="22">
        <f t="shared" si="0"/>
        <v>0.017</v>
      </c>
      <c r="K159" s="22">
        <f t="shared" si="1"/>
        <v>0.013065</v>
      </c>
      <c r="L159" s="23">
        <v>0.4082482904638648</v>
      </c>
      <c r="M159" s="23">
        <v>1.2247448713915943</v>
      </c>
      <c r="N159" s="38">
        <f t="shared" si="8"/>
        <v>0.01317955392517763</v>
      </c>
    </row>
    <row r="160" spans="1:14" ht="12.75">
      <c r="A160" s="149"/>
      <c r="B160" s="18" t="s">
        <v>215</v>
      </c>
      <c r="C160" s="19">
        <v>9</v>
      </c>
      <c r="D160" s="19">
        <v>12</v>
      </c>
      <c r="E160" s="19">
        <v>4</v>
      </c>
      <c r="F160" s="19" t="s">
        <v>246</v>
      </c>
      <c r="G160" s="61" t="s">
        <v>142</v>
      </c>
      <c r="H160" s="21" t="s">
        <v>244</v>
      </c>
      <c r="I160" s="20" t="s">
        <v>219</v>
      </c>
      <c r="J160" s="22">
        <f t="shared" si="0"/>
        <v>0.017</v>
      </c>
      <c r="K160" s="22">
        <f t="shared" si="1"/>
        <v>0.013065</v>
      </c>
      <c r="L160" s="23">
        <v>0.4082482904638648</v>
      </c>
      <c r="M160" s="23">
        <v>1.2247448713915943</v>
      </c>
      <c r="N160" s="38">
        <f t="shared" si="8"/>
        <v>0.01317955392517763</v>
      </c>
    </row>
    <row r="161" spans="1:14" ht="12.75">
      <c r="A161" s="149"/>
      <c r="B161" s="18" t="s">
        <v>215</v>
      </c>
      <c r="C161" s="19">
        <v>9</v>
      </c>
      <c r="D161" s="19">
        <v>12</v>
      </c>
      <c r="E161" s="19">
        <v>4</v>
      </c>
      <c r="F161" s="19" t="s">
        <v>246</v>
      </c>
      <c r="G161" s="61" t="s">
        <v>142</v>
      </c>
      <c r="H161" s="21" t="s">
        <v>244</v>
      </c>
      <c r="I161" s="20" t="s">
        <v>220</v>
      </c>
      <c r="J161" s="22">
        <f t="shared" si="0"/>
        <v>0.017</v>
      </c>
      <c r="K161" s="22">
        <f t="shared" si="1"/>
        <v>0.013065</v>
      </c>
      <c r="L161" s="23">
        <v>0.4082482904638648</v>
      </c>
      <c r="M161" s="23">
        <v>1.2247448713915943</v>
      </c>
      <c r="N161" s="38">
        <f t="shared" si="8"/>
        <v>0.01317955392517763</v>
      </c>
    </row>
    <row r="162" spans="1:14" ht="12.75">
      <c r="A162" s="149"/>
      <c r="B162" s="18" t="s">
        <v>215</v>
      </c>
      <c r="C162" s="19">
        <v>9</v>
      </c>
      <c r="D162" s="19">
        <v>12</v>
      </c>
      <c r="E162" s="19">
        <v>4</v>
      </c>
      <c r="F162" s="19" t="s">
        <v>246</v>
      </c>
      <c r="G162" s="61" t="s">
        <v>142</v>
      </c>
      <c r="H162" s="21" t="s">
        <v>244</v>
      </c>
      <c r="I162" s="20" t="s">
        <v>221</v>
      </c>
      <c r="J162" s="22">
        <f t="shared" si="0"/>
        <v>0.017</v>
      </c>
      <c r="K162" s="22">
        <f t="shared" si="1"/>
        <v>0.013065</v>
      </c>
      <c r="L162" s="23">
        <v>0.4082482904638648</v>
      </c>
      <c r="M162" s="23">
        <v>1.2247448713915943</v>
      </c>
      <c r="N162" s="38">
        <f t="shared" si="8"/>
        <v>0.01317955392517763</v>
      </c>
    </row>
    <row r="163" spans="1:14" ht="12.75">
      <c r="A163" s="149"/>
      <c r="B163" s="18" t="s">
        <v>215</v>
      </c>
      <c r="C163" s="19">
        <v>9</v>
      </c>
      <c r="D163" s="19">
        <v>12</v>
      </c>
      <c r="E163" s="19">
        <v>4</v>
      </c>
      <c r="F163" s="19" t="s">
        <v>246</v>
      </c>
      <c r="G163" s="61" t="s">
        <v>142</v>
      </c>
      <c r="H163" s="21" t="s">
        <v>244</v>
      </c>
      <c r="I163" s="20" t="s">
        <v>222</v>
      </c>
      <c r="J163" s="22">
        <f t="shared" si="0"/>
        <v>0.017</v>
      </c>
      <c r="K163" s="22">
        <f t="shared" si="1"/>
        <v>0.013065</v>
      </c>
      <c r="L163" s="23">
        <v>0.4082482904638648</v>
      </c>
      <c r="M163" s="23">
        <v>1.2247448713915943</v>
      </c>
      <c r="N163" s="38">
        <f t="shared" si="8"/>
        <v>0.01317955392517763</v>
      </c>
    </row>
    <row r="164" spans="1:14" ht="13.5" thickBot="1">
      <c r="A164" s="149"/>
      <c r="B164" s="11" t="s">
        <v>215</v>
      </c>
      <c r="C164" s="12">
        <v>9</v>
      </c>
      <c r="D164" s="12">
        <v>12</v>
      </c>
      <c r="E164" s="12">
        <v>4</v>
      </c>
      <c r="F164" s="12" t="s">
        <v>246</v>
      </c>
      <c r="G164" s="50" t="s">
        <v>142</v>
      </c>
      <c r="H164" s="14" t="s">
        <v>244</v>
      </c>
      <c r="I164" s="13" t="s">
        <v>223</v>
      </c>
      <c r="J164" s="15">
        <f t="shared" si="0"/>
        <v>0.017</v>
      </c>
      <c r="K164" s="15">
        <f t="shared" si="1"/>
        <v>0.013065</v>
      </c>
      <c r="L164" s="16">
        <v>0.4082482904638648</v>
      </c>
      <c r="M164" s="16">
        <v>1.2247448713915943</v>
      </c>
      <c r="N164" s="37">
        <f t="shared" si="8"/>
        <v>0.01317955392517763</v>
      </c>
    </row>
    <row r="165" spans="8:14" ht="14.25" thickBot="1" thickTop="1">
      <c r="H165" s="1"/>
      <c r="J165" s="3"/>
      <c r="K165" s="3"/>
      <c r="L165" s="4" t="s">
        <v>508</v>
      </c>
      <c r="M165" s="4" t="s">
        <v>508</v>
      </c>
      <c r="N165" s="3"/>
    </row>
    <row r="166" spans="1:14" ht="13.5" thickTop="1">
      <c r="A166" s="149"/>
      <c r="B166" s="5" t="s">
        <v>224</v>
      </c>
      <c r="C166" s="6">
        <v>10</v>
      </c>
      <c r="D166" s="6">
        <v>10</v>
      </c>
      <c r="E166" s="6">
        <v>1</v>
      </c>
      <c r="F166" s="6" t="s">
        <v>225</v>
      </c>
      <c r="G166" s="46" t="s">
        <v>142</v>
      </c>
      <c r="H166" s="8" t="s">
        <v>226</v>
      </c>
      <c r="I166" s="7" t="s">
        <v>227</v>
      </c>
      <c r="J166" s="9">
        <f t="shared" si="0"/>
        <v>0.017</v>
      </c>
      <c r="K166" s="9">
        <f t="shared" si="1"/>
        <v>0.013065</v>
      </c>
      <c r="L166" s="10">
        <v>0.9486832980505142</v>
      </c>
      <c r="M166" s="10">
        <v>1.0954451150103328</v>
      </c>
      <c r="N166" s="36">
        <f>IF(((J166^2)-(L166^2*K166^2))&lt;0,"Sb=0",(1/M166)*SQRT((J166^2)-(L166^2*K166^2)))</f>
        <v>0.01062133064090056</v>
      </c>
    </row>
    <row r="167" spans="1:14" ht="12.75">
      <c r="A167" s="149"/>
      <c r="B167" s="18" t="s">
        <v>224</v>
      </c>
      <c r="C167" s="19">
        <v>10</v>
      </c>
      <c r="D167" s="19">
        <v>10</v>
      </c>
      <c r="E167" s="19">
        <v>1</v>
      </c>
      <c r="F167" s="19" t="s">
        <v>225</v>
      </c>
      <c r="G167" s="61" t="s">
        <v>142</v>
      </c>
      <c r="H167" s="21" t="s">
        <v>226</v>
      </c>
      <c r="I167" s="20" t="s">
        <v>228</v>
      </c>
      <c r="J167" s="22">
        <f t="shared" si="0"/>
        <v>0.017</v>
      </c>
      <c r="K167" s="22">
        <f t="shared" si="1"/>
        <v>0.013065</v>
      </c>
      <c r="L167" s="23">
        <v>0.9486832980505142</v>
      </c>
      <c r="M167" s="23">
        <v>1.0954451150103328</v>
      </c>
      <c r="N167" s="38">
        <f>IF(((J167^2)-(L167^2*K167^2))&lt;0,"Sb=0",(1/M167)*SQRT((J167^2)-(L167^2*K167^2)))</f>
        <v>0.01062133064090056</v>
      </c>
    </row>
    <row r="168" spans="1:14" ht="12.75">
      <c r="A168" s="149"/>
      <c r="B168" s="18" t="s">
        <v>224</v>
      </c>
      <c r="C168" s="19">
        <v>10</v>
      </c>
      <c r="D168" s="19">
        <v>10</v>
      </c>
      <c r="E168" s="19">
        <v>1</v>
      </c>
      <c r="F168" s="19" t="s">
        <v>225</v>
      </c>
      <c r="G168" s="61" t="s">
        <v>142</v>
      </c>
      <c r="H168" s="21" t="s">
        <v>226</v>
      </c>
      <c r="I168" s="20" t="s">
        <v>229</v>
      </c>
      <c r="J168" s="22">
        <f t="shared" si="0"/>
        <v>0.017</v>
      </c>
      <c r="K168" s="22">
        <f t="shared" si="1"/>
        <v>0.013065</v>
      </c>
      <c r="L168" s="23">
        <v>0.9486832980505142</v>
      </c>
      <c r="M168" s="23">
        <v>1.0954451150103328</v>
      </c>
      <c r="N168" s="38">
        <f>IF(((J168^2)-(L168^2*K168^2))&lt;0,"Sb=0",(1/M168)*SQRT((J168^2)-(L168^2*K168^2)))</f>
        <v>0.01062133064090056</v>
      </c>
    </row>
    <row r="169" spans="1:14" ht="12.75">
      <c r="A169" s="149"/>
      <c r="B169" s="18" t="s">
        <v>224</v>
      </c>
      <c r="C169" s="19">
        <v>10</v>
      </c>
      <c r="D169" s="19">
        <v>10</v>
      </c>
      <c r="E169" s="19">
        <v>1</v>
      </c>
      <c r="F169" s="19" t="s">
        <v>225</v>
      </c>
      <c r="G169" s="61" t="s">
        <v>142</v>
      </c>
      <c r="H169" s="21" t="s">
        <v>226</v>
      </c>
      <c r="I169" s="20" t="s">
        <v>230</v>
      </c>
      <c r="J169" s="22">
        <f t="shared" si="0"/>
        <v>0.017</v>
      </c>
      <c r="K169" s="22">
        <f t="shared" si="1"/>
        <v>0.013065</v>
      </c>
      <c r="L169" s="23">
        <v>0.9486832980505142</v>
      </c>
      <c r="M169" s="23">
        <v>1.0954451150103328</v>
      </c>
      <c r="N169" s="38">
        <f>IF(((J169^2)-(L169^2*K169^2))&lt;0,"Sb=0",(1/M169)*SQRT((J169^2)-(L169^2*K169^2)))</f>
        <v>0.01062133064090056</v>
      </c>
    </row>
    <row r="170" spans="1:14" ht="13.5" thickBot="1">
      <c r="A170" s="149"/>
      <c r="B170" s="11" t="s">
        <v>224</v>
      </c>
      <c r="C170" s="12">
        <v>10</v>
      </c>
      <c r="D170" s="12">
        <v>10</v>
      </c>
      <c r="E170" s="12">
        <v>1</v>
      </c>
      <c r="F170" s="12" t="s">
        <v>225</v>
      </c>
      <c r="G170" s="50" t="s">
        <v>142</v>
      </c>
      <c r="H170" s="14" t="s">
        <v>226</v>
      </c>
      <c r="I170" s="13" t="s">
        <v>231</v>
      </c>
      <c r="J170" s="15">
        <f t="shared" si="0"/>
        <v>0.017</v>
      </c>
      <c r="K170" s="15">
        <f t="shared" si="1"/>
        <v>0.013065</v>
      </c>
      <c r="L170" s="16">
        <v>0.9486832980505142</v>
      </c>
      <c r="M170" s="16">
        <v>1.0954451150103328</v>
      </c>
      <c r="N170" s="37">
        <f>IF(((J170^2)-(L170^2*K170^2))&lt;0,"Sb=0",(1/M170)*SQRT((J170^2)-(L170^2*K170^2)))</f>
        <v>0.01062133064090056</v>
      </c>
    </row>
    <row r="171" spans="8:14" ht="14.25" thickBot="1" thickTop="1">
      <c r="H171" s="1"/>
      <c r="J171" s="3"/>
      <c r="K171" s="3"/>
      <c r="L171" s="4" t="s">
        <v>508</v>
      </c>
      <c r="M171" s="4" t="s">
        <v>508</v>
      </c>
      <c r="N171" s="3"/>
    </row>
    <row r="172" spans="1:14" ht="13.5" thickTop="1">
      <c r="A172" s="149"/>
      <c r="B172" s="5" t="s">
        <v>224</v>
      </c>
      <c r="C172" s="6">
        <v>10</v>
      </c>
      <c r="D172" s="6">
        <v>12</v>
      </c>
      <c r="E172" s="6">
        <v>3</v>
      </c>
      <c r="F172" s="6" t="s">
        <v>232</v>
      </c>
      <c r="G172" s="46" t="s">
        <v>142</v>
      </c>
      <c r="H172" s="8" t="s">
        <v>233</v>
      </c>
      <c r="I172" s="7" t="s">
        <v>234</v>
      </c>
      <c r="J172" s="9">
        <f t="shared" si="0"/>
        <v>0.017</v>
      </c>
      <c r="K172" s="9">
        <f t="shared" si="1"/>
        <v>0.013065</v>
      </c>
      <c r="L172" s="10">
        <v>0.7905694150420941</v>
      </c>
      <c r="M172" s="10">
        <v>1.1180339887498938</v>
      </c>
      <c r="N172" s="36">
        <f aca="true" t="shared" si="9" ref="N172:N177">IF(((J172^2)-(L172^2*K172^2))&lt;0,"Sb=0",(1/M172)*SQRT((J172^2)-(L172^2*K172^2)))</f>
        <v>0.012076956880770937</v>
      </c>
    </row>
    <row r="173" spans="1:14" ht="12.75">
      <c r="A173" s="149"/>
      <c r="B173" s="18" t="s">
        <v>224</v>
      </c>
      <c r="C173" s="19">
        <v>10</v>
      </c>
      <c r="D173" s="19">
        <v>12</v>
      </c>
      <c r="E173" s="19">
        <v>3</v>
      </c>
      <c r="F173" s="19" t="s">
        <v>232</v>
      </c>
      <c r="G173" s="61" t="s">
        <v>142</v>
      </c>
      <c r="H173" s="21" t="s">
        <v>233</v>
      </c>
      <c r="I173" s="20" t="s">
        <v>227</v>
      </c>
      <c r="J173" s="22">
        <f t="shared" si="0"/>
        <v>0.017</v>
      </c>
      <c r="K173" s="22">
        <f t="shared" si="1"/>
        <v>0.013065</v>
      </c>
      <c r="L173" s="23">
        <v>0.7905694150420941</v>
      </c>
      <c r="M173" s="23">
        <v>1.1180339887498938</v>
      </c>
      <c r="N173" s="38">
        <f t="shared" si="9"/>
        <v>0.012076956880770937</v>
      </c>
    </row>
    <row r="174" spans="1:14" ht="12.75">
      <c r="A174" s="149"/>
      <c r="B174" s="18" t="s">
        <v>224</v>
      </c>
      <c r="C174" s="19">
        <v>10</v>
      </c>
      <c r="D174" s="19">
        <v>12</v>
      </c>
      <c r="E174" s="19">
        <v>3</v>
      </c>
      <c r="F174" s="19" t="s">
        <v>232</v>
      </c>
      <c r="G174" s="61" t="s">
        <v>142</v>
      </c>
      <c r="H174" s="21" t="s">
        <v>233</v>
      </c>
      <c r="I174" s="20" t="s">
        <v>228</v>
      </c>
      <c r="J174" s="22">
        <f t="shared" si="0"/>
        <v>0.017</v>
      </c>
      <c r="K174" s="22">
        <f t="shared" si="1"/>
        <v>0.013065</v>
      </c>
      <c r="L174" s="23">
        <v>0.7905694150420941</v>
      </c>
      <c r="M174" s="23">
        <v>1.1180339887498938</v>
      </c>
      <c r="N174" s="38">
        <f t="shared" si="9"/>
        <v>0.012076956880770937</v>
      </c>
    </row>
    <row r="175" spans="1:14" ht="12.75">
      <c r="A175" s="149"/>
      <c r="B175" s="18" t="s">
        <v>224</v>
      </c>
      <c r="C175" s="19">
        <v>10</v>
      </c>
      <c r="D175" s="19">
        <v>12</v>
      </c>
      <c r="E175" s="19">
        <v>3</v>
      </c>
      <c r="F175" s="19" t="s">
        <v>232</v>
      </c>
      <c r="G175" s="61" t="s">
        <v>142</v>
      </c>
      <c r="H175" s="21" t="s">
        <v>233</v>
      </c>
      <c r="I175" s="20" t="s">
        <v>229</v>
      </c>
      <c r="J175" s="22">
        <f t="shared" si="0"/>
        <v>0.017</v>
      </c>
      <c r="K175" s="22">
        <f t="shared" si="1"/>
        <v>0.013065</v>
      </c>
      <c r="L175" s="23">
        <v>0.7905694150420941</v>
      </c>
      <c r="M175" s="23">
        <v>1.1180339887498938</v>
      </c>
      <c r="N175" s="38">
        <f t="shared" si="9"/>
        <v>0.012076956880770937</v>
      </c>
    </row>
    <row r="176" spans="1:14" ht="12.75">
      <c r="A176" s="149"/>
      <c r="B176" s="18" t="s">
        <v>224</v>
      </c>
      <c r="C176" s="19">
        <v>10</v>
      </c>
      <c r="D176" s="19">
        <v>12</v>
      </c>
      <c r="E176" s="19">
        <v>3</v>
      </c>
      <c r="F176" s="19" t="s">
        <v>232</v>
      </c>
      <c r="G176" s="61" t="s">
        <v>142</v>
      </c>
      <c r="H176" s="21" t="s">
        <v>233</v>
      </c>
      <c r="I176" s="20" t="s">
        <v>230</v>
      </c>
      <c r="J176" s="22">
        <f t="shared" si="0"/>
        <v>0.017</v>
      </c>
      <c r="K176" s="22">
        <f t="shared" si="1"/>
        <v>0.013065</v>
      </c>
      <c r="L176" s="23">
        <v>0.7905694150420941</v>
      </c>
      <c r="M176" s="23">
        <v>1.1180339887498938</v>
      </c>
      <c r="N176" s="38">
        <f t="shared" si="9"/>
        <v>0.012076956880770937</v>
      </c>
    </row>
    <row r="177" spans="1:14" ht="13.5" thickBot="1">
      <c r="A177" s="149"/>
      <c r="B177" s="11" t="s">
        <v>224</v>
      </c>
      <c r="C177" s="12">
        <v>10</v>
      </c>
      <c r="D177" s="12">
        <v>12</v>
      </c>
      <c r="E177" s="12">
        <v>3</v>
      </c>
      <c r="F177" s="12" t="s">
        <v>232</v>
      </c>
      <c r="G177" s="50" t="s">
        <v>142</v>
      </c>
      <c r="H177" s="14" t="s">
        <v>233</v>
      </c>
      <c r="I177" s="13" t="s">
        <v>231</v>
      </c>
      <c r="J177" s="15">
        <f t="shared" si="0"/>
        <v>0.017</v>
      </c>
      <c r="K177" s="15">
        <f t="shared" si="1"/>
        <v>0.013065</v>
      </c>
      <c r="L177" s="16">
        <v>0.7905694150420941</v>
      </c>
      <c r="M177" s="16">
        <v>1.1180339887498938</v>
      </c>
      <c r="N177" s="37">
        <f t="shared" si="9"/>
        <v>0.012076956880770937</v>
      </c>
    </row>
    <row r="178" spans="8:14" ht="14.25" thickBot="1" thickTop="1">
      <c r="H178" s="1"/>
      <c r="J178" s="3"/>
      <c r="K178" s="3"/>
      <c r="L178" s="4" t="s">
        <v>508</v>
      </c>
      <c r="M178" s="4" t="s">
        <v>508</v>
      </c>
      <c r="N178" s="3"/>
    </row>
    <row r="179" spans="1:14" ht="13.5" thickTop="1">
      <c r="A179" s="149"/>
      <c r="B179" s="5" t="s">
        <v>224</v>
      </c>
      <c r="C179" s="6">
        <v>10</v>
      </c>
      <c r="D179" s="6">
        <v>15</v>
      </c>
      <c r="E179" s="6">
        <v>6</v>
      </c>
      <c r="F179" s="6" t="s">
        <v>235</v>
      </c>
      <c r="G179" s="46" t="s">
        <v>142</v>
      </c>
      <c r="H179" s="8" t="s">
        <v>226</v>
      </c>
      <c r="I179" s="7" t="s">
        <v>227</v>
      </c>
      <c r="J179" s="9">
        <f t="shared" si="0"/>
        <v>0.017</v>
      </c>
      <c r="K179" s="9">
        <f t="shared" si="1"/>
        <v>0.013065</v>
      </c>
      <c r="L179" s="10">
        <v>0.6276459144608484</v>
      </c>
      <c r="M179" s="10">
        <v>1.0954451150103333</v>
      </c>
      <c r="N179" s="36">
        <f>IF(((J179^2)-(L179^2*K179^2))&lt;0,"Sb=0",(1/M179)*SQRT((J179^2)-(L179^2*K179^2)))</f>
        <v>0.013594018919318432</v>
      </c>
    </row>
    <row r="180" spans="1:14" ht="12.75">
      <c r="A180" s="149"/>
      <c r="B180" s="18" t="s">
        <v>224</v>
      </c>
      <c r="C180" s="19">
        <v>10</v>
      </c>
      <c r="D180" s="19">
        <v>15</v>
      </c>
      <c r="E180" s="19">
        <v>6</v>
      </c>
      <c r="F180" s="19" t="s">
        <v>235</v>
      </c>
      <c r="G180" s="61" t="s">
        <v>142</v>
      </c>
      <c r="H180" s="21" t="s">
        <v>226</v>
      </c>
      <c r="I180" s="20" t="s">
        <v>228</v>
      </c>
      <c r="J180" s="22">
        <f t="shared" si="0"/>
        <v>0.017</v>
      </c>
      <c r="K180" s="22">
        <f t="shared" si="1"/>
        <v>0.013065</v>
      </c>
      <c r="L180" s="23">
        <v>0.6276459144608484</v>
      </c>
      <c r="M180" s="23">
        <v>1.0954451150103333</v>
      </c>
      <c r="N180" s="38">
        <f>IF(((J180^2)-(L180^2*K180^2))&lt;0,"Sb=0",(1/M180)*SQRT((J180^2)-(L180^2*K180^2)))</f>
        <v>0.013594018919318432</v>
      </c>
    </row>
    <row r="181" spans="1:14" ht="12.75">
      <c r="A181" s="149"/>
      <c r="B181" s="18" t="s">
        <v>224</v>
      </c>
      <c r="C181" s="19">
        <v>10</v>
      </c>
      <c r="D181" s="19">
        <v>15</v>
      </c>
      <c r="E181" s="19">
        <v>6</v>
      </c>
      <c r="F181" s="19" t="s">
        <v>235</v>
      </c>
      <c r="G181" s="61" t="s">
        <v>142</v>
      </c>
      <c r="H181" s="21" t="s">
        <v>226</v>
      </c>
      <c r="I181" s="20" t="s">
        <v>229</v>
      </c>
      <c r="J181" s="22">
        <f t="shared" si="0"/>
        <v>0.017</v>
      </c>
      <c r="K181" s="22">
        <f t="shared" si="1"/>
        <v>0.013065</v>
      </c>
      <c r="L181" s="23">
        <v>0.6276459144608484</v>
      </c>
      <c r="M181" s="23">
        <v>1.0954451150103333</v>
      </c>
      <c r="N181" s="38">
        <f>IF(((J181^2)-(L181^2*K181^2))&lt;0,"Sb=0",(1/M181)*SQRT((J181^2)-(L181^2*K181^2)))</f>
        <v>0.013594018919318432</v>
      </c>
    </row>
    <row r="182" spans="1:14" ht="12.75">
      <c r="A182" s="149"/>
      <c r="B182" s="18" t="s">
        <v>224</v>
      </c>
      <c r="C182" s="19">
        <v>10</v>
      </c>
      <c r="D182" s="19">
        <v>15</v>
      </c>
      <c r="E182" s="19">
        <v>6</v>
      </c>
      <c r="F182" s="19" t="s">
        <v>235</v>
      </c>
      <c r="G182" s="61" t="s">
        <v>142</v>
      </c>
      <c r="H182" s="21" t="s">
        <v>226</v>
      </c>
      <c r="I182" s="20" t="s">
        <v>230</v>
      </c>
      <c r="J182" s="22">
        <f t="shared" si="0"/>
        <v>0.017</v>
      </c>
      <c r="K182" s="22">
        <f t="shared" si="1"/>
        <v>0.013065</v>
      </c>
      <c r="L182" s="23">
        <v>0.6276459144608484</v>
      </c>
      <c r="M182" s="23">
        <v>1.0954451150103333</v>
      </c>
      <c r="N182" s="38">
        <f>IF(((J182^2)-(L182^2*K182^2))&lt;0,"Sb=0",(1/M182)*SQRT((J182^2)-(L182^2*K182^2)))</f>
        <v>0.013594018919318432</v>
      </c>
    </row>
    <row r="183" spans="1:14" ht="13.5" thickBot="1">
      <c r="A183" s="149"/>
      <c r="B183" s="11" t="s">
        <v>224</v>
      </c>
      <c r="C183" s="12">
        <v>10</v>
      </c>
      <c r="D183" s="12">
        <v>15</v>
      </c>
      <c r="E183" s="12">
        <v>6</v>
      </c>
      <c r="F183" s="12" t="s">
        <v>235</v>
      </c>
      <c r="G183" s="50" t="s">
        <v>142</v>
      </c>
      <c r="H183" s="14" t="s">
        <v>226</v>
      </c>
      <c r="I183" s="13" t="s">
        <v>231</v>
      </c>
      <c r="J183" s="15">
        <f t="shared" si="0"/>
        <v>0.017</v>
      </c>
      <c r="K183" s="15">
        <f t="shared" si="1"/>
        <v>0.013065</v>
      </c>
      <c r="L183" s="16">
        <v>0.6276459144608484</v>
      </c>
      <c r="M183" s="16">
        <v>1.0954451150103333</v>
      </c>
      <c r="N183" s="37">
        <f>IF(((J183^2)-(L183^2*K183^2))&lt;0,"Sb=0",(1/M183)*SQRT((J183^2)-(L183^2*K183^2)))</f>
        <v>0.013594018919318432</v>
      </c>
    </row>
    <row r="184" spans="8:14" ht="14.25" thickBot="1" thickTop="1">
      <c r="H184" s="1"/>
      <c r="J184" s="3"/>
      <c r="K184" s="3"/>
      <c r="L184" s="4" t="s">
        <v>508</v>
      </c>
      <c r="M184" s="4" t="s">
        <v>508</v>
      </c>
      <c r="N184" s="3"/>
    </row>
    <row r="185" spans="1:14" ht="13.5" customHeight="1" thickTop="1">
      <c r="A185" s="148"/>
      <c r="B185" s="5" t="s">
        <v>20</v>
      </c>
      <c r="C185" s="6">
        <v>4</v>
      </c>
      <c r="D185" s="6">
        <v>6</v>
      </c>
      <c r="E185" s="6">
        <v>3</v>
      </c>
      <c r="F185" s="6" t="s">
        <v>140</v>
      </c>
      <c r="G185" s="7" t="s">
        <v>55</v>
      </c>
      <c r="H185" s="8" t="s">
        <v>21</v>
      </c>
      <c r="I185" s="7" t="s">
        <v>22</v>
      </c>
      <c r="J185" s="9">
        <f t="shared" si="0"/>
        <v>0.017</v>
      </c>
      <c r="K185" s="9">
        <f t="shared" si="1"/>
        <v>0.013065</v>
      </c>
      <c r="L185" s="10">
        <v>0.5</v>
      </c>
      <c r="M185" s="10">
        <v>1.1180339887498953</v>
      </c>
      <c r="N185" s="36">
        <f>IF(((J185^2)-(L185^2*K185^2))&lt;0,"Sb=0",(1/M185)*SQRT((J185^2)-(L185^2*K185^2)))</f>
        <v>0.014037847235242299</v>
      </c>
    </row>
    <row r="186" spans="1:14" ht="12.75">
      <c r="A186" s="148"/>
      <c r="B186" s="18" t="s">
        <v>20</v>
      </c>
      <c r="C186" s="19">
        <v>4</v>
      </c>
      <c r="D186" s="19">
        <v>6</v>
      </c>
      <c r="E186" s="19">
        <v>3</v>
      </c>
      <c r="F186" s="19" t="s">
        <v>140</v>
      </c>
      <c r="G186" s="20" t="s">
        <v>55</v>
      </c>
      <c r="H186" s="21" t="s">
        <v>23</v>
      </c>
      <c r="I186" s="20" t="s">
        <v>24</v>
      </c>
      <c r="J186" s="22">
        <f t="shared" si="0"/>
        <v>0.017</v>
      </c>
      <c r="K186" s="22">
        <f t="shared" si="1"/>
        <v>0.013065</v>
      </c>
      <c r="L186" s="23">
        <v>0.5</v>
      </c>
      <c r="M186" s="23">
        <v>1.1180339887498953</v>
      </c>
      <c r="N186" s="38">
        <f>IF(((J186^2)-(L186^2*K186^2))&lt;0,"Sb=0",(1/M186)*SQRT((J186^2)-(L186^2*K186^2)))</f>
        <v>0.014037847235242299</v>
      </c>
    </row>
    <row r="187" spans="1:14" ht="12.75">
      <c r="A187" s="148"/>
      <c r="B187" s="18" t="s">
        <v>20</v>
      </c>
      <c r="C187" s="19">
        <v>4</v>
      </c>
      <c r="D187" s="19">
        <v>6</v>
      </c>
      <c r="E187" s="19">
        <v>3</v>
      </c>
      <c r="F187" s="19" t="s">
        <v>140</v>
      </c>
      <c r="G187" s="163" t="s">
        <v>55</v>
      </c>
      <c r="H187" s="21" t="s">
        <v>23</v>
      </c>
      <c r="I187" s="20" t="s">
        <v>25</v>
      </c>
      <c r="J187" s="22">
        <f>$J$8</f>
        <v>0.017</v>
      </c>
      <c r="K187" s="22">
        <f>$K$8</f>
        <v>0.013065</v>
      </c>
      <c r="L187" s="23">
        <v>0.5</v>
      </c>
      <c r="M187" s="23">
        <v>1.1180339887498953</v>
      </c>
      <c r="N187" s="38">
        <f>IF(((J187^2)-(L187^2*K187^2))&lt;0,"Sb=0",(1/M187)*SQRT((J187^2)-(L187^2*K187^2)))</f>
        <v>0.014037847235242299</v>
      </c>
    </row>
    <row r="188" spans="1:14" ht="13.5" thickBot="1">
      <c r="A188" s="148"/>
      <c r="B188" s="11" t="s">
        <v>20</v>
      </c>
      <c r="C188" s="12">
        <v>4</v>
      </c>
      <c r="D188" s="12">
        <v>6</v>
      </c>
      <c r="E188" s="12">
        <v>3</v>
      </c>
      <c r="F188" s="12" t="s">
        <v>140</v>
      </c>
      <c r="G188" s="164" t="s">
        <v>55</v>
      </c>
      <c r="H188" s="14" t="s">
        <v>23</v>
      </c>
      <c r="I188" s="13" t="s">
        <v>521</v>
      </c>
      <c r="J188" s="15">
        <f t="shared" si="0"/>
        <v>0.017</v>
      </c>
      <c r="K188" s="15">
        <f t="shared" si="1"/>
        <v>0.013065</v>
      </c>
      <c r="L188" s="16">
        <v>0.7071</v>
      </c>
      <c r="M188" s="16">
        <v>1.7321</v>
      </c>
      <c r="N188" s="37">
        <f>IF(((J188^2)-(L188^2*K188^2))&lt;0,"Sb=0",(1/M188)*SQRT((J188^2)-(L188^2*K188^2)))</f>
        <v>0.008238991784169921</v>
      </c>
    </row>
    <row r="189" spans="1:14" ht="14.25" thickBot="1" thickTop="1">
      <c r="A189" s="53"/>
      <c r="H189" s="1"/>
      <c r="J189" s="3"/>
      <c r="K189" s="3"/>
      <c r="L189" s="4" t="s">
        <v>508</v>
      </c>
      <c r="M189" s="4" t="s">
        <v>508</v>
      </c>
      <c r="N189" s="3"/>
    </row>
    <row r="190" spans="1:14" ht="13.5" thickTop="1">
      <c r="A190" s="148"/>
      <c r="B190" s="5" t="s">
        <v>247</v>
      </c>
      <c r="C190" s="6">
        <v>5</v>
      </c>
      <c r="D190" s="6">
        <v>13</v>
      </c>
      <c r="E190" s="6">
        <v>9</v>
      </c>
      <c r="F190" s="6" t="s">
        <v>248</v>
      </c>
      <c r="G190" s="25" t="s">
        <v>142</v>
      </c>
      <c r="H190" s="8" t="s">
        <v>249</v>
      </c>
      <c r="I190" s="7" t="s">
        <v>250</v>
      </c>
      <c r="J190" s="9">
        <f t="shared" si="0"/>
        <v>0.017</v>
      </c>
      <c r="K190" s="9">
        <f t="shared" si="1"/>
        <v>0.013065</v>
      </c>
      <c r="L190" s="10">
        <v>0.3162277660168382</v>
      </c>
      <c r="M190" s="10">
        <v>1.1180339887498958</v>
      </c>
      <c r="N190" s="36">
        <f>IF(((J190^2)-(L190^2*K190^2))&lt;0,"Sb=0",(1/M190)*SQRT((J190^2)-(L190^2*K190^2)))</f>
        <v>0.014749388529698428</v>
      </c>
    </row>
    <row r="191" spans="1:14" ht="12.75">
      <c r="A191" s="148"/>
      <c r="B191" s="18" t="s">
        <v>247</v>
      </c>
      <c r="C191" s="19">
        <v>5</v>
      </c>
      <c r="D191" s="19">
        <v>13</v>
      </c>
      <c r="E191" s="19">
        <v>9</v>
      </c>
      <c r="F191" s="19" t="s">
        <v>248</v>
      </c>
      <c r="G191" s="26" t="s">
        <v>142</v>
      </c>
      <c r="H191" s="21" t="s">
        <v>249</v>
      </c>
      <c r="I191" s="20" t="s">
        <v>251</v>
      </c>
      <c r="J191" s="22">
        <f t="shared" si="0"/>
        <v>0.017</v>
      </c>
      <c r="K191" s="22">
        <f t="shared" si="1"/>
        <v>0.013065</v>
      </c>
      <c r="L191" s="23">
        <v>0.3162277660168382</v>
      </c>
      <c r="M191" s="23">
        <v>1.1180339887498958</v>
      </c>
      <c r="N191" s="38">
        <f>IF(((J191^2)-(L191^2*K191^2))&lt;0,"Sb=0",(1/M191)*SQRT((J191^2)-(L191^2*K191^2)))</f>
        <v>0.014749388529698428</v>
      </c>
    </row>
    <row r="192" spans="1:14" ht="12.75">
      <c r="A192" s="148"/>
      <c r="B192" s="18" t="s">
        <v>247</v>
      </c>
      <c r="C192" s="19">
        <v>5</v>
      </c>
      <c r="D192" s="19">
        <v>13</v>
      </c>
      <c r="E192" s="19">
        <v>9</v>
      </c>
      <c r="F192" s="19" t="s">
        <v>248</v>
      </c>
      <c r="G192" s="26" t="s">
        <v>142</v>
      </c>
      <c r="H192" s="21" t="s">
        <v>249</v>
      </c>
      <c r="I192" s="20" t="s">
        <v>252</v>
      </c>
      <c r="J192" s="22">
        <f t="shared" si="0"/>
        <v>0.017</v>
      </c>
      <c r="K192" s="22">
        <f t="shared" si="1"/>
        <v>0.013065</v>
      </c>
      <c r="L192" s="23">
        <v>0.3162277660168382</v>
      </c>
      <c r="M192" s="23">
        <v>1.1180339887498958</v>
      </c>
      <c r="N192" s="38">
        <f>IF(((J192^2)-(L192^2*K192^2))&lt;0,"Sb=0",(1/M192)*SQRT((J192^2)-(L192^2*K192^2)))</f>
        <v>0.014749388529698428</v>
      </c>
    </row>
    <row r="193" spans="1:14" ht="12.75">
      <c r="A193" s="148"/>
      <c r="B193" s="18" t="s">
        <v>247</v>
      </c>
      <c r="C193" s="19">
        <v>5</v>
      </c>
      <c r="D193" s="19">
        <v>13</v>
      </c>
      <c r="E193" s="19">
        <v>9</v>
      </c>
      <c r="F193" s="19" t="s">
        <v>248</v>
      </c>
      <c r="G193" s="26" t="s">
        <v>142</v>
      </c>
      <c r="H193" s="21" t="s">
        <v>249</v>
      </c>
      <c r="I193" s="20" t="s">
        <v>253</v>
      </c>
      <c r="J193" s="22">
        <f t="shared" si="0"/>
        <v>0.017</v>
      </c>
      <c r="K193" s="22">
        <f t="shared" si="1"/>
        <v>0.013065</v>
      </c>
      <c r="L193" s="23">
        <v>0.3162277660168382</v>
      </c>
      <c r="M193" s="23">
        <v>1.1180339887498958</v>
      </c>
      <c r="N193" s="38">
        <f>IF(((J193^2)-(L193^2*K193^2))&lt;0,"Sb=0",(1/M193)*SQRT((J193^2)-(L193^2*K193^2)))</f>
        <v>0.014749388529698428</v>
      </c>
    </row>
    <row r="194" spans="1:14" ht="12.75">
      <c r="A194" s="148"/>
      <c r="B194" s="18"/>
      <c r="C194" s="19"/>
      <c r="D194" s="19"/>
      <c r="E194" s="19"/>
      <c r="F194" s="19"/>
      <c r="G194" s="26"/>
      <c r="H194" s="21"/>
      <c r="I194" s="20"/>
      <c r="J194" s="22"/>
      <c r="K194" s="22"/>
      <c r="L194" s="23" t="s">
        <v>508</v>
      </c>
      <c r="M194" s="23" t="s">
        <v>508</v>
      </c>
      <c r="N194" s="34"/>
    </row>
    <row r="195" spans="1:14" ht="12.75">
      <c r="A195" s="148"/>
      <c r="B195" s="18" t="s">
        <v>247</v>
      </c>
      <c r="C195" s="19">
        <v>5</v>
      </c>
      <c r="D195" s="19">
        <v>13</v>
      </c>
      <c r="E195" s="19">
        <v>9</v>
      </c>
      <c r="F195" s="19" t="s">
        <v>248</v>
      </c>
      <c r="G195" s="26" t="s">
        <v>142</v>
      </c>
      <c r="H195" s="20" t="s">
        <v>253</v>
      </c>
      <c r="I195" s="20" t="s">
        <v>250</v>
      </c>
      <c r="J195" s="22">
        <f t="shared" si="0"/>
        <v>0.017</v>
      </c>
      <c r="K195" s="22">
        <f t="shared" si="1"/>
        <v>0.013065</v>
      </c>
      <c r="L195" s="23">
        <v>0.44721359549995804</v>
      </c>
      <c r="M195" s="23">
        <v>1.4142135623730954</v>
      </c>
      <c r="N195" s="38">
        <f>IF(((J195^2)-(L195^2*K195^2))&lt;0,"Sb=0",(1/M195)*SQRT((J195^2)-(L195^2*K195^2)))</f>
        <v>0.011288515292101082</v>
      </c>
    </row>
    <row r="196" spans="1:14" ht="12.75">
      <c r="A196" s="148"/>
      <c r="B196" s="18" t="s">
        <v>247</v>
      </c>
      <c r="C196" s="19">
        <v>5</v>
      </c>
      <c r="D196" s="19">
        <v>13</v>
      </c>
      <c r="E196" s="19">
        <v>9</v>
      </c>
      <c r="F196" s="19" t="s">
        <v>248</v>
      </c>
      <c r="G196" s="26" t="s">
        <v>142</v>
      </c>
      <c r="H196" s="20" t="s">
        <v>253</v>
      </c>
      <c r="I196" s="20" t="s">
        <v>251</v>
      </c>
      <c r="J196" s="22">
        <f t="shared" si="0"/>
        <v>0.017</v>
      </c>
      <c r="K196" s="22">
        <f t="shared" si="1"/>
        <v>0.013065</v>
      </c>
      <c r="L196" s="23">
        <v>0.44721359549995804</v>
      </c>
      <c r="M196" s="23">
        <v>1.4142135623730954</v>
      </c>
      <c r="N196" s="38">
        <f>IF(((J196^2)-(L196^2*K196^2))&lt;0,"Sb=0",(1/M196)*SQRT((J196^2)-(L196^2*K196^2)))</f>
        <v>0.011288515292101082</v>
      </c>
    </row>
    <row r="197" spans="1:14" ht="12.75">
      <c r="A197" s="148"/>
      <c r="B197" s="18" t="s">
        <v>247</v>
      </c>
      <c r="C197" s="19">
        <v>5</v>
      </c>
      <c r="D197" s="19">
        <v>13</v>
      </c>
      <c r="E197" s="19">
        <v>9</v>
      </c>
      <c r="F197" s="19" t="s">
        <v>248</v>
      </c>
      <c r="G197" s="26" t="s">
        <v>142</v>
      </c>
      <c r="H197" s="20" t="s">
        <v>253</v>
      </c>
      <c r="I197" s="20" t="s">
        <v>252</v>
      </c>
      <c r="J197" s="22">
        <f t="shared" si="0"/>
        <v>0.017</v>
      </c>
      <c r="K197" s="22">
        <f t="shared" si="1"/>
        <v>0.013065</v>
      </c>
      <c r="L197" s="23">
        <v>0.44721359549995804</v>
      </c>
      <c r="M197" s="23">
        <v>1.4142135623730954</v>
      </c>
      <c r="N197" s="38">
        <f>IF(((J197^2)-(L197^2*K197^2))&lt;0,"Sb=0",(1/M197)*SQRT((J197^2)-(L197^2*K197^2)))</f>
        <v>0.011288515292101082</v>
      </c>
    </row>
    <row r="198" spans="1:14" ht="12.75">
      <c r="A198" s="148"/>
      <c r="B198" s="18"/>
      <c r="C198" s="19"/>
      <c r="D198" s="19"/>
      <c r="E198" s="19"/>
      <c r="F198" s="19"/>
      <c r="G198" s="26"/>
      <c r="H198" s="20"/>
      <c r="I198" s="20"/>
      <c r="J198" s="22"/>
      <c r="K198" s="22"/>
      <c r="L198" s="23" t="s">
        <v>508</v>
      </c>
      <c r="M198" s="23" t="s">
        <v>508</v>
      </c>
      <c r="N198" s="34"/>
    </row>
    <row r="199" spans="1:14" ht="13.5" thickBot="1">
      <c r="A199" s="148"/>
      <c r="B199" s="11" t="s">
        <v>247</v>
      </c>
      <c r="C199" s="12">
        <v>5</v>
      </c>
      <c r="D199" s="12">
        <v>13</v>
      </c>
      <c r="E199" s="12">
        <v>9</v>
      </c>
      <c r="F199" s="12" t="s">
        <v>248</v>
      </c>
      <c r="G199" s="27" t="s">
        <v>142</v>
      </c>
      <c r="H199" s="13" t="s">
        <v>253</v>
      </c>
      <c r="I199" s="14" t="s">
        <v>249</v>
      </c>
      <c r="J199" s="15">
        <f t="shared" si="0"/>
        <v>0.017</v>
      </c>
      <c r="K199" s="15">
        <f t="shared" si="1"/>
        <v>0.013065</v>
      </c>
      <c r="L199" s="16">
        <v>0.632455532033676</v>
      </c>
      <c r="M199" s="16">
        <v>2.2360679774997902</v>
      </c>
      <c r="N199" s="37">
        <f>IF(((J199^2)-(L199^2*K199^2))&lt;0,"Sb=0",(1/M199)*SQRT((J199^2)-(L199^2*K199^2)))</f>
        <v>0.006644129890361865</v>
      </c>
    </row>
    <row r="200" spans="1:14" ht="14.25" thickBot="1" thickTop="1">
      <c r="A200" s="53"/>
      <c r="H200" s="1"/>
      <c r="J200" s="3"/>
      <c r="K200" s="3"/>
      <c r="L200" s="4" t="s">
        <v>508</v>
      </c>
      <c r="M200" s="4" t="s">
        <v>508</v>
      </c>
      <c r="N200" s="3"/>
    </row>
    <row r="201" spans="1:14" ht="13.5" thickTop="1">
      <c r="A201" s="148"/>
      <c r="B201" s="5" t="s">
        <v>254</v>
      </c>
      <c r="C201" s="6">
        <v>4</v>
      </c>
      <c r="D201" s="6">
        <v>6</v>
      </c>
      <c r="E201" s="6">
        <v>3</v>
      </c>
      <c r="F201" s="6" t="s">
        <v>255</v>
      </c>
      <c r="G201" s="46" t="s">
        <v>142</v>
      </c>
      <c r="H201" s="8" t="s">
        <v>256</v>
      </c>
      <c r="I201" s="7" t="s">
        <v>258</v>
      </c>
      <c r="J201" s="9">
        <f t="shared" si="0"/>
        <v>0.017</v>
      </c>
      <c r="K201" s="9">
        <f t="shared" si="1"/>
        <v>0.013065</v>
      </c>
      <c r="L201" s="146">
        <v>0.4564354645876384</v>
      </c>
      <c r="M201" s="146">
        <v>1.0606601717798212</v>
      </c>
      <c r="N201" s="36">
        <f>IF(((J201^2)-(L201^2*K201^2))&lt;0,"Sb=0",(1/M201)*SQRT((J201^2)-(L201^2*K201^2)))</f>
        <v>0.015009292029347098</v>
      </c>
    </row>
    <row r="202" spans="1:14" ht="12.75">
      <c r="A202" s="148"/>
      <c r="B202" s="18" t="s">
        <v>254</v>
      </c>
      <c r="C202" s="19">
        <v>4</v>
      </c>
      <c r="D202" s="19">
        <v>6</v>
      </c>
      <c r="E202" s="19">
        <v>3</v>
      </c>
      <c r="F202" s="19" t="s">
        <v>255</v>
      </c>
      <c r="G202" s="61" t="s">
        <v>142</v>
      </c>
      <c r="H202" s="21" t="s">
        <v>256</v>
      </c>
      <c r="I202" s="20" t="s">
        <v>257</v>
      </c>
      <c r="J202" s="22">
        <f t="shared" si="0"/>
        <v>0.017</v>
      </c>
      <c r="K202" s="22">
        <f t="shared" si="1"/>
        <v>0.013065</v>
      </c>
      <c r="L202" s="76">
        <v>0.4564354645876384</v>
      </c>
      <c r="M202" s="76">
        <v>1.0606601717798212</v>
      </c>
      <c r="N202" s="38">
        <f>IF(((J202^2)-(L202^2*K202^2))&lt;0,"Sb=0",(1/M202)*SQRT((J202^2)-(L202^2*K202^2)))</f>
        <v>0.015009292029347098</v>
      </c>
    </row>
    <row r="203" spans="1:14" ht="12.75">
      <c r="A203" s="148"/>
      <c r="B203" s="18"/>
      <c r="C203" s="19"/>
      <c r="D203" s="19"/>
      <c r="E203" s="19"/>
      <c r="F203" s="19"/>
      <c r="G203" s="20"/>
      <c r="H203" s="21"/>
      <c r="I203" s="20"/>
      <c r="J203" s="22"/>
      <c r="K203" s="22"/>
      <c r="L203" s="76" t="s">
        <v>508</v>
      </c>
      <c r="M203" s="76" t="s">
        <v>508</v>
      </c>
      <c r="N203" s="24"/>
    </row>
    <row r="204" spans="1:14" ht="12.75">
      <c r="A204" s="148"/>
      <c r="B204" s="18" t="s">
        <v>254</v>
      </c>
      <c r="C204" s="19">
        <v>4</v>
      </c>
      <c r="D204" s="19">
        <v>6</v>
      </c>
      <c r="E204" s="19">
        <v>3</v>
      </c>
      <c r="F204" s="19" t="s">
        <v>255</v>
      </c>
      <c r="G204" s="61" t="s">
        <v>142</v>
      </c>
      <c r="H204" s="20" t="s">
        <v>257</v>
      </c>
      <c r="I204" s="20" t="s">
        <v>258</v>
      </c>
      <c r="J204" s="22">
        <f t="shared" si="0"/>
        <v>0.017</v>
      </c>
      <c r="K204" s="22">
        <f t="shared" si="1"/>
        <v>0.013065</v>
      </c>
      <c r="L204" s="76">
        <v>0.5773502691896257</v>
      </c>
      <c r="M204" s="76">
        <v>1.4142135623730951</v>
      </c>
      <c r="N204" s="38">
        <f>IF(((J204^2)-(L204^2*K204^2))&lt;0,"Sb=0",(1/M204)*SQRT((J204^2)-(L204^2*K204^2)))</f>
        <v>0.010772695229142985</v>
      </c>
    </row>
    <row r="205" spans="1:14" ht="12.75">
      <c r="A205" s="148"/>
      <c r="B205" s="18" t="s">
        <v>254</v>
      </c>
      <c r="C205" s="19">
        <v>4</v>
      </c>
      <c r="D205" s="19">
        <v>6</v>
      </c>
      <c r="E205" s="19">
        <v>3</v>
      </c>
      <c r="F205" s="19" t="s">
        <v>255</v>
      </c>
      <c r="G205" s="61" t="s">
        <v>142</v>
      </c>
      <c r="H205" s="20" t="s">
        <v>257</v>
      </c>
      <c r="I205" s="20" t="s">
        <v>259</v>
      </c>
      <c r="J205" s="22">
        <f t="shared" si="0"/>
        <v>0.017</v>
      </c>
      <c r="K205" s="22">
        <f t="shared" si="1"/>
        <v>0.013065</v>
      </c>
      <c r="L205" s="76">
        <v>0.9511897312113418</v>
      </c>
      <c r="M205" s="76">
        <v>2.23606797749979</v>
      </c>
      <c r="N205" s="38">
        <f>IF(((J205^2)-(L205^2*K205^2))&lt;0,"Sb=0",(1/M205)*SQRT((J205^2)-(L205^2*K205^2)))</f>
        <v>0.005187723351473995</v>
      </c>
    </row>
    <row r="206" spans="1:14" ht="13.5" thickBot="1">
      <c r="A206" s="148"/>
      <c r="B206" s="11" t="s">
        <v>254</v>
      </c>
      <c r="C206" s="12">
        <v>4</v>
      </c>
      <c r="D206" s="12">
        <v>6</v>
      </c>
      <c r="E206" s="12">
        <v>3</v>
      </c>
      <c r="F206" s="12" t="s">
        <v>255</v>
      </c>
      <c r="G206" s="50" t="s">
        <v>142</v>
      </c>
      <c r="H206" s="13" t="s">
        <v>257</v>
      </c>
      <c r="I206" s="14" t="s">
        <v>260</v>
      </c>
      <c r="J206" s="15">
        <f t="shared" si="0"/>
        <v>0.017</v>
      </c>
      <c r="K206" s="15">
        <f t="shared" si="1"/>
        <v>0.013065</v>
      </c>
      <c r="L206" s="147">
        <v>0.9511897312113418</v>
      </c>
      <c r="M206" s="147">
        <v>2.23606797749979</v>
      </c>
      <c r="N206" s="37">
        <f>IF(((J206^2)-(L206^2*K206^2))&lt;0,"Sb=0",(1/M206)*SQRT((J206^2)-(L206^2*K206^2)))</f>
        <v>0.005187723351473995</v>
      </c>
    </row>
    <row r="207" spans="1:14" ht="14.25" thickBot="1" thickTop="1">
      <c r="A207" s="53"/>
      <c r="H207" s="1"/>
      <c r="J207" s="3"/>
      <c r="K207" s="3"/>
      <c r="L207" s="4" t="s">
        <v>508</v>
      </c>
      <c r="M207" s="4" t="s">
        <v>508</v>
      </c>
      <c r="N207" s="3"/>
    </row>
    <row r="208" spans="1:14" ht="13.5" thickTop="1">
      <c r="A208" s="148"/>
      <c r="B208" s="5" t="s">
        <v>254</v>
      </c>
      <c r="C208" s="6">
        <v>6</v>
      </c>
      <c r="D208" s="6">
        <v>10</v>
      </c>
      <c r="E208" s="6">
        <v>5</v>
      </c>
      <c r="F208" s="6" t="s">
        <v>438</v>
      </c>
      <c r="G208" s="46" t="s">
        <v>142</v>
      </c>
      <c r="H208" s="8" t="s">
        <v>256</v>
      </c>
      <c r="I208" s="7" t="s">
        <v>258</v>
      </c>
      <c r="J208" s="9">
        <f>$J$8</f>
        <v>0.017</v>
      </c>
      <c r="K208" s="9">
        <f>$K$8</f>
        <v>0.013065</v>
      </c>
      <c r="L208" s="10">
        <v>0.6614378277661477</v>
      </c>
      <c r="M208" s="10">
        <v>1.0606601717798212</v>
      </c>
      <c r="N208" s="36">
        <f>IF(((J208^2)-(L208^2*K208^2))&lt;0,"Sb=0",(1/M208)*SQRT((J208^2)-(L208^2*K208^2)))</f>
        <v>0.013802456353449878</v>
      </c>
    </row>
    <row r="209" spans="1:14" ht="12.75">
      <c r="A209" s="148"/>
      <c r="B209" s="18" t="s">
        <v>254</v>
      </c>
      <c r="C209" s="19">
        <v>6</v>
      </c>
      <c r="D209" s="19">
        <v>10</v>
      </c>
      <c r="E209" s="19">
        <v>5</v>
      </c>
      <c r="F209" s="19" t="s">
        <v>438</v>
      </c>
      <c r="G209" s="61" t="s">
        <v>142</v>
      </c>
      <c r="H209" s="21" t="s">
        <v>256</v>
      </c>
      <c r="I209" s="20" t="s">
        <v>257</v>
      </c>
      <c r="J209" s="22">
        <f>$J$8</f>
        <v>0.017</v>
      </c>
      <c r="K209" s="22">
        <f>$K$8</f>
        <v>0.013065</v>
      </c>
      <c r="L209" s="23">
        <v>0.6614378277661477</v>
      </c>
      <c r="M209" s="23">
        <v>1.0606601717798212</v>
      </c>
      <c r="N209" s="38">
        <f>IF(((J209^2)-(L209^2*K209^2))&lt;0,"Sb=0",(1/M209)*SQRT((J209^2)-(L209^2*K209^2)))</f>
        <v>0.013802456353449878</v>
      </c>
    </row>
    <row r="210" spans="1:14" ht="12.75">
      <c r="A210" s="148"/>
      <c r="B210" s="18"/>
      <c r="C210" s="19"/>
      <c r="D210" s="19"/>
      <c r="E210" s="19"/>
      <c r="F210" s="19"/>
      <c r="G210" s="61"/>
      <c r="H210" s="20"/>
      <c r="I210" s="20"/>
      <c r="J210" s="22"/>
      <c r="K210" s="22"/>
      <c r="L210" s="23" t="s">
        <v>508</v>
      </c>
      <c r="M210" s="23" t="s">
        <v>508</v>
      </c>
      <c r="N210" s="24"/>
    </row>
    <row r="211" spans="1:14" ht="13.5" thickBot="1">
      <c r="A211" s="148"/>
      <c r="B211" s="11" t="s">
        <v>254</v>
      </c>
      <c r="C211" s="12">
        <v>6</v>
      </c>
      <c r="D211" s="12">
        <v>10</v>
      </c>
      <c r="E211" s="12">
        <v>5</v>
      </c>
      <c r="F211" s="12" t="s">
        <v>438</v>
      </c>
      <c r="G211" s="50" t="s">
        <v>142</v>
      </c>
      <c r="H211" s="14" t="s">
        <v>439</v>
      </c>
      <c r="I211" s="13" t="s">
        <v>257</v>
      </c>
      <c r="J211" s="15">
        <f>$J$8</f>
        <v>0.017</v>
      </c>
      <c r="K211" s="15">
        <f>$K$8</f>
        <v>0.013065</v>
      </c>
      <c r="L211" s="16">
        <v>0.692820323027551</v>
      </c>
      <c r="M211" s="16">
        <v>1.0583005244258366</v>
      </c>
      <c r="N211" s="37">
        <f>IF(((J211^2)-(L211^2*K211^2))&lt;0,"Sb=0",(1/M211)*SQRT((J211^2)-(L211^2*K211^2)))</f>
        <v>0.01359709698533372</v>
      </c>
    </row>
    <row r="212" spans="1:14" ht="14.25" thickBot="1" thickTop="1">
      <c r="A212" s="53"/>
      <c r="H212" s="1"/>
      <c r="J212" s="3"/>
      <c r="K212" s="3"/>
      <c r="L212" s="4" t="s">
        <v>508</v>
      </c>
      <c r="M212" s="4" t="s">
        <v>508</v>
      </c>
      <c r="N212" s="3"/>
    </row>
    <row r="213" spans="1:14" ht="13.5" thickTop="1">
      <c r="A213" s="148"/>
      <c r="B213" s="5" t="s">
        <v>26</v>
      </c>
      <c r="C213" s="6">
        <v>5</v>
      </c>
      <c r="D213" s="6">
        <v>10</v>
      </c>
      <c r="E213" s="6">
        <v>6</v>
      </c>
      <c r="F213" s="6" t="s">
        <v>141</v>
      </c>
      <c r="G213" s="7" t="s">
        <v>56</v>
      </c>
      <c r="H213" s="8" t="s">
        <v>27</v>
      </c>
      <c r="I213" s="7" t="s">
        <v>28</v>
      </c>
      <c r="J213" s="9">
        <f t="shared" si="0"/>
        <v>0.017</v>
      </c>
      <c r="K213" s="9">
        <f t="shared" si="1"/>
        <v>0.013065</v>
      </c>
      <c r="L213" s="10">
        <v>0.43817804600413346</v>
      </c>
      <c r="M213" s="10">
        <v>1.0583005244258374</v>
      </c>
      <c r="N213" s="36">
        <f>IF(((J213^2)-(L213^2*K213^2))&lt;0,"Sb=0",(1/M213)*SQRT((J213^2)-(L213^2*K213^2)))</f>
        <v>0.015125271803933195</v>
      </c>
    </row>
    <row r="214" spans="1:14" ht="12.75">
      <c r="A214" s="148"/>
      <c r="B214" s="18" t="s">
        <v>26</v>
      </c>
      <c r="C214" s="19">
        <v>5</v>
      </c>
      <c r="D214" s="19">
        <v>10</v>
      </c>
      <c r="E214" s="19">
        <v>6</v>
      </c>
      <c r="F214" s="19" t="s">
        <v>141</v>
      </c>
      <c r="G214" s="20" t="s">
        <v>56</v>
      </c>
      <c r="H214" s="21" t="s">
        <v>27</v>
      </c>
      <c r="I214" s="20" t="s">
        <v>29</v>
      </c>
      <c r="J214" s="22">
        <f t="shared" si="0"/>
        <v>0.017</v>
      </c>
      <c r="K214" s="22">
        <f t="shared" si="1"/>
        <v>0.013065</v>
      </c>
      <c r="L214" s="23">
        <v>0.43817804600413346</v>
      </c>
      <c r="M214" s="23">
        <v>1.0583005244258374</v>
      </c>
      <c r="N214" s="38">
        <f>IF(((J214^2)-(L214^2*K214^2))&lt;0,"Sb=0",(1/M214)*SQRT((J214^2)-(L214^2*K214^2)))</f>
        <v>0.015125271803933195</v>
      </c>
    </row>
    <row r="215" spans="1:14" ht="12.75">
      <c r="A215" s="148"/>
      <c r="B215" s="18"/>
      <c r="C215" s="19"/>
      <c r="D215" s="19"/>
      <c r="E215" s="19"/>
      <c r="F215" s="19"/>
      <c r="G215" s="20"/>
      <c r="H215" s="21"/>
      <c r="I215" s="20"/>
      <c r="J215" s="22"/>
      <c r="K215" s="22"/>
      <c r="L215" s="23" t="s">
        <v>508</v>
      </c>
      <c r="M215" s="23" t="s">
        <v>508</v>
      </c>
      <c r="N215" s="24"/>
    </row>
    <row r="216" spans="1:14" ht="12.75">
      <c r="A216" s="148"/>
      <c r="B216" s="18" t="s">
        <v>26</v>
      </c>
      <c r="C216" s="19">
        <v>5</v>
      </c>
      <c r="D216" s="19">
        <v>10</v>
      </c>
      <c r="E216" s="19">
        <v>6</v>
      </c>
      <c r="F216" s="19" t="s">
        <v>141</v>
      </c>
      <c r="G216" s="20" t="s">
        <v>56</v>
      </c>
      <c r="H216" s="20" t="s">
        <v>29</v>
      </c>
      <c r="I216" s="20" t="s">
        <v>261</v>
      </c>
      <c r="J216" s="22">
        <f t="shared" si="0"/>
        <v>0.017</v>
      </c>
      <c r="K216" s="22">
        <f t="shared" si="1"/>
        <v>0.013065</v>
      </c>
      <c r="L216" s="23">
        <v>0.6324555320336757</v>
      </c>
      <c r="M216" s="23">
        <v>1.4142135623730945</v>
      </c>
      <c r="N216" s="38">
        <f>IF(((J216^2)-(L216^2*K216^2))&lt;0,"Sb=0",(1/M216)*SQRT((J216^2)-(L216^2*K216^2)))</f>
        <v>0.010505291761774165</v>
      </c>
    </row>
    <row r="217" spans="1:14" ht="13.5" thickBot="1">
      <c r="A217" s="148"/>
      <c r="B217" s="11" t="s">
        <v>26</v>
      </c>
      <c r="C217" s="12">
        <v>5</v>
      </c>
      <c r="D217" s="12">
        <v>10</v>
      </c>
      <c r="E217" s="12">
        <v>6</v>
      </c>
      <c r="F217" s="12" t="s">
        <v>141</v>
      </c>
      <c r="G217" s="13" t="s">
        <v>56</v>
      </c>
      <c r="H217" s="13" t="s">
        <v>29</v>
      </c>
      <c r="I217" s="13" t="s">
        <v>28</v>
      </c>
      <c r="J217" s="15">
        <f t="shared" si="0"/>
        <v>0.017</v>
      </c>
      <c r="K217" s="15">
        <f t="shared" si="1"/>
        <v>0.013065</v>
      </c>
      <c r="L217" s="16">
        <v>0.6324555320336757</v>
      </c>
      <c r="M217" s="16">
        <v>1.4142135623730945</v>
      </c>
      <c r="N217" s="37">
        <f>IF(((J217^2)-(L217^2*K217^2))&lt;0,"Sb=0",(1/M217)*SQRT((J217^2)-(L217^2*K217^2)))</f>
        <v>0.010505291761774165</v>
      </c>
    </row>
    <row r="218" spans="1:14" ht="14.25" thickBot="1" thickTop="1">
      <c r="A218" s="53"/>
      <c r="H218" s="1"/>
      <c r="J218" s="3"/>
      <c r="K218" s="3"/>
      <c r="L218" s="4" t="s">
        <v>508</v>
      </c>
      <c r="M218" s="4" t="s">
        <v>508</v>
      </c>
      <c r="N218" s="3"/>
    </row>
    <row r="219" spans="1:14" ht="13.5" thickTop="1">
      <c r="A219" s="148"/>
      <c r="B219" s="5" t="s">
        <v>262</v>
      </c>
      <c r="C219" s="6">
        <v>6</v>
      </c>
      <c r="D219" s="6">
        <v>15</v>
      </c>
      <c r="E219" s="6">
        <v>10</v>
      </c>
      <c r="F219" s="6" t="s">
        <v>263</v>
      </c>
      <c r="G219" s="25" t="s">
        <v>142</v>
      </c>
      <c r="H219" s="8" t="s">
        <v>264</v>
      </c>
      <c r="I219" s="7" t="s">
        <v>265</v>
      </c>
      <c r="J219" s="9">
        <f t="shared" si="0"/>
        <v>0.017</v>
      </c>
      <c r="K219" s="9">
        <f t="shared" si="1"/>
        <v>0.013065</v>
      </c>
      <c r="L219" s="10">
        <v>0.2614064523559694</v>
      </c>
      <c r="M219" s="10">
        <v>1.0583005244258388</v>
      </c>
      <c r="N219" s="36">
        <f>IF(((J219^2)-(L219^2*K219^2))&lt;0,"Sb=0",(1/M219)*SQRT((J219^2)-(L219^2*K219^2)))</f>
        <v>0.01573598851316961</v>
      </c>
    </row>
    <row r="220" spans="1:14" ht="12.75">
      <c r="A220" s="148"/>
      <c r="B220" s="18" t="s">
        <v>262</v>
      </c>
      <c r="C220" s="19">
        <v>6</v>
      </c>
      <c r="D220" s="19">
        <v>15</v>
      </c>
      <c r="E220" s="19">
        <v>10</v>
      </c>
      <c r="F220" s="19" t="s">
        <v>263</v>
      </c>
      <c r="G220" s="26" t="s">
        <v>142</v>
      </c>
      <c r="H220" s="21" t="s">
        <v>264</v>
      </c>
      <c r="I220" s="20" t="s">
        <v>266</v>
      </c>
      <c r="J220" s="22">
        <f t="shared" si="0"/>
        <v>0.017</v>
      </c>
      <c r="K220" s="22">
        <f t="shared" si="1"/>
        <v>0.013065</v>
      </c>
      <c r="L220" s="23">
        <v>0.2614064523559694</v>
      </c>
      <c r="M220" s="23">
        <v>1.0583005244258388</v>
      </c>
      <c r="N220" s="38">
        <f>IF(((J220^2)-(L220^2*K220^2))&lt;0,"Sb=0",(1/M220)*SQRT((J220^2)-(L220^2*K220^2)))</f>
        <v>0.01573598851316961</v>
      </c>
    </row>
    <row r="221" spans="1:14" ht="12.75">
      <c r="A221" s="148"/>
      <c r="B221" s="18" t="s">
        <v>262</v>
      </c>
      <c r="C221" s="19">
        <v>6</v>
      </c>
      <c r="D221" s="19">
        <v>15</v>
      </c>
      <c r="E221" s="19">
        <v>10</v>
      </c>
      <c r="F221" s="19" t="s">
        <v>263</v>
      </c>
      <c r="G221" s="26" t="s">
        <v>142</v>
      </c>
      <c r="H221" s="21" t="s">
        <v>264</v>
      </c>
      <c r="I221" s="20" t="s">
        <v>267</v>
      </c>
      <c r="J221" s="22">
        <f t="shared" si="0"/>
        <v>0.017</v>
      </c>
      <c r="K221" s="22">
        <f t="shared" si="1"/>
        <v>0.013065</v>
      </c>
      <c r="L221" s="23">
        <v>0.2614064523559694</v>
      </c>
      <c r="M221" s="23">
        <v>1.0583005244258388</v>
      </c>
      <c r="N221" s="38">
        <f>IF(((J221^2)-(L221^2*K221^2))&lt;0,"Sb=0",(1/M221)*SQRT((J221^2)-(L221^2*K221^2)))</f>
        <v>0.01573598851316961</v>
      </c>
    </row>
    <row r="222" spans="1:14" ht="12.75">
      <c r="A222" s="148"/>
      <c r="B222" s="18"/>
      <c r="C222" s="19"/>
      <c r="D222" s="19"/>
      <c r="E222" s="19"/>
      <c r="F222" s="19"/>
      <c r="G222" s="20"/>
      <c r="H222" s="21"/>
      <c r="I222" s="20"/>
      <c r="J222" s="22"/>
      <c r="K222" s="22"/>
      <c r="L222" s="23" t="s">
        <v>508</v>
      </c>
      <c r="M222" s="23" t="s">
        <v>508</v>
      </c>
      <c r="N222" s="24"/>
    </row>
    <row r="223" spans="1:14" ht="12.75">
      <c r="A223" s="148"/>
      <c r="B223" s="18" t="s">
        <v>262</v>
      </c>
      <c r="C223" s="19">
        <v>6</v>
      </c>
      <c r="D223" s="19">
        <v>15</v>
      </c>
      <c r="E223" s="19">
        <v>10</v>
      </c>
      <c r="F223" s="19" t="s">
        <v>263</v>
      </c>
      <c r="G223" s="26" t="s">
        <v>142</v>
      </c>
      <c r="H223" s="20" t="s">
        <v>267</v>
      </c>
      <c r="I223" s="20" t="s">
        <v>268</v>
      </c>
      <c r="J223" s="22">
        <f t="shared" si="0"/>
        <v>0.017</v>
      </c>
      <c r="K223" s="22">
        <f t="shared" si="1"/>
        <v>0.013065</v>
      </c>
      <c r="L223" s="23">
        <v>0.3535533905932742</v>
      </c>
      <c r="M223" s="23">
        <v>1.4142135623730967</v>
      </c>
      <c r="N223" s="38">
        <f>IF(((J223^2)-(L223^2*K223^2))&lt;0,"Sb=0",(1/M223)*SQRT((J223^2)-(L223^2*K223^2)))</f>
        <v>0.011568561316667673</v>
      </c>
    </row>
    <row r="224" spans="1:14" ht="12.75">
      <c r="A224" s="148"/>
      <c r="B224" s="18" t="s">
        <v>262</v>
      </c>
      <c r="C224" s="19">
        <v>6</v>
      </c>
      <c r="D224" s="19">
        <v>15</v>
      </c>
      <c r="E224" s="19">
        <v>10</v>
      </c>
      <c r="F224" s="19" t="s">
        <v>263</v>
      </c>
      <c r="G224" s="26" t="s">
        <v>142</v>
      </c>
      <c r="H224" s="20" t="s">
        <v>267</v>
      </c>
      <c r="I224" s="20" t="s">
        <v>265</v>
      </c>
      <c r="J224" s="22">
        <f t="shared" si="0"/>
        <v>0.017</v>
      </c>
      <c r="K224" s="22">
        <f t="shared" si="1"/>
        <v>0.013065</v>
      </c>
      <c r="L224" s="23">
        <v>0.3535533905932742</v>
      </c>
      <c r="M224" s="23">
        <v>1.4142135623730967</v>
      </c>
      <c r="N224" s="38">
        <f>IF(((J224^2)-(L224^2*K224^2))&lt;0,"Sb=0",(1/M224)*SQRT((J224^2)-(L224^2*K224^2)))</f>
        <v>0.011568561316667673</v>
      </c>
    </row>
    <row r="225" spans="1:14" ht="13.5" thickBot="1">
      <c r="A225" s="148"/>
      <c r="B225" s="11" t="s">
        <v>262</v>
      </c>
      <c r="C225" s="12">
        <v>6</v>
      </c>
      <c r="D225" s="12">
        <v>15</v>
      </c>
      <c r="E225" s="12">
        <v>10</v>
      </c>
      <c r="F225" s="12" t="s">
        <v>263</v>
      </c>
      <c r="G225" s="27" t="s">
        <v>142</v>
      </c>
      <c r="H225" s="13" t="s">
        <v>267</v>
      </c>
      <c r="I225" s="13" t="s">
        <v>266</v>
      </c>
      <c r="J225" s="15">
        <f t="shared" si="0"/>
        <v>0.017</v>
      </c>
      <c r="K225" s="15">
        <f t="shared" si="1"/>
        <v>0.013065</v>
      </c>
      <c r="L225" s="16">
        <v>0.3535533905932742</v>
      </c>
      <c r="M225" s="16">
        <v>1.4142135623730967</v>
      </c>
      <c r="N225" s="37">
        <f>IF(((J225^2)-(L225^2*K225^2))&lt;0,"Sb=0",(1/M225)*SQRT((J225^2)-(L225^2*K225^2)))</f>
        <v>0.011568561316667673</v>
      </c>
    </row>
    <row r="226" spans="1:14" ht="14.25" thickBot="1" thickTop="1">
      <c r="A226" s="53"/>
      <c r="H226" s="1"/>
      <c r="J226" s="3"/>
      <c r="K226" s="3"/>
      <c r="L226" s="4" t="s">
        <v>508</v>
      </c>
      <c r="M226" s="4" t="s">
        <v>508</v>
      </c>
      <c r="N226" s="3"/>
    </row>
    <row r="227" spans="1:14" ht="13.5" thickTop="1">
      <c r="A227" s="148"/>
      <c r="B227" s="5" t="s">
        <v>269</v>
      </c>
      <c r="C227" s="6">
        <v>7</v>
      </c>
      <c r="D227" s="6">
        <v>10</v>
      </c>
      <c r="E227" s="6">
        <v>4</v>
      </c>
      <c r="F227" s="6" t="s">
        <v>270</v>
      </c>
      <c r="G227" s="46" t="s">
        <v>142</v>
      </c>
      <c r="H227" s="8" t="s">
        <v>271</v>
      </c>
      <c r="I227" s="7" t="s">
        <v>272</v>
      </c>
      <c r="J227" s="9">
        <f t="shared" si="0"/>
        <v>0.017</v>
      </c>
      <c r="K227" s="9">
        <f t="shared" si="1"/>
        <v>0.013065</v>
      </c>
      <c r="L227" s="10">
        <v>0.4</v>
      </c>
      <c r="M227" s="10">
        <v>1.0583005244258368</v>
      </c>
      <c r="N227" s="36">
        <f>IF(((J227^2)-(L227^2*K227^2))&lt;0,"Sb=0",(1/M227)*SQRT((J227^2)-(L227^2*K227^2)))</f>
        <v>0.01528564113800922</v>
      </c>
    </row>
    <row r="228" spans="1:14" ht="12.75">
      <c r="A228" s="148"/>
      <c r="B228" s="18" t="s">
        <v>269</v>
      </c>
      <c r="C228" s="19">
        <v>7</v>
      </c>
      <c r="D228" s="19">
        <v>10</v>
      </c>
      <c r="E228" s="19">
        <v>4</v>
      </c>
      <c r="F228" s="19" t="s">
        <v>270</v>
      </c>
      <c r="G228" s="61" t="s">
        <v>142</v>
      </c>
      <c r="H228" s="21" t="s">
        <v>271</v>
      </c>
      <c r="I228" s="20" t="s">
        <v>273</v>
      </c>
      <c r="J228" s="22">
        <f t="shared" si="0"/>
        <v>0.017</v>
      </c>
      <c r="K228" s="22">
        <f t="shared" si="1"/>
        <v>0.013065</v>
      </c>
      <c r="L228" s="23">
        <v>0.4</v>
      </c>
      <c r="M228" s="23">
        <v>1.0583005244258368</v>
      </c>
      <c r="N228" s="38">
        <f>IF(((J228^2)-(L228^2*K228^2))&lt;0,"Sb=0",(1/M228)*SQRT((J228^2)-(L228^2*K228^2)))</f>
        <v>0.01528564113800922</v>
      </c>
    </row>
    <row r="229" spans="1:14" ht="12.75">
      <c r="A229" s="148"/>
      <c r="B229" s="18" t="s">
        <v>269</v>
      </c>
      <c r="C229" s="19">
        <v>7</v>
      </c>
      <c r="D229" s="19">
        <v>10</v>
      </c>
      <c r="E229" s="19">
        <v>4</v>
      </c>
      <c r="F229" s="19" t="s">
        <v>270</v>
      </c>
      <c r="G229" s="61" t="s">
        <v>142</v>
      </c>
      <c r="H229" s="21" t="s">
        <v>271</v>
      </c>
      <c r="I229" s="20" t="s">
        <v>274</v>
      </c>
      <c r="J229" s="22">
        <f t="shared" si="0"/>
        <v>0.017</v>
      </c>
      <c r="K229" s="22">
        <f t="shared" si="1"/>
        <v>0.013065</v>
      </c>
      <c r="L229" s="23">
        <v>0.4</v>
      </c>
      <c r="M229" s="23">
        <v>1.0583005244258368</v>
      </c>
      <c r="N229" s="38">
        <f>IF(((J229^2)-(L229^2*K229^2))&lt;0,"Sb=0",(1/M229)*SQRT((J229^2)-(L229^2*K229^2)))</f>
        <v>0.01528564113800922</v>
      </c>
    </row>
    <row r="230" spans="1:14" ht="12.75">
      <c r="A230" s="148"/>
      <c r="B230" s="18" t="s">
        <v>269</v>
      </c>
      <c r="C230" s="19">
        <v>7</v>
      </c>
      <c r="D230" s="19">
        <v>10</v>
      </c>
      <c r="E230" s="19">
        <v>4</v>
      </c>
      <c r="F230" s="19" t="s">
        <v>270</v>
      </c>
      <c r="G230" s="61" t="s">
        <v>142</v>
      </c>
      <c r="H230" s="21" t="s">
        <v>271</v>
      </c>
      <c r="I230" s="20" t="s">
        <v>275</v>
      </c>
      <c r="J230" s="22">
        <f t="shared" si="0"/>
        <v>0.017</v>
      </c>
      <c r="K230" s="22">
        <f t="shared" si="1"/>
        <v>0.013065</v>
      </c>
      <c r="L230" s="23">
        <v>0.4</v>
      </c>
      <c r="M230" s="23">
        <v>1.0583005244258368</v>
      </c>
      <c r="N230" s="38">
        <f>IF(((J230^2)-(L230^2*K230^2))&lt;0,"Sb=0",(1/M230)*SQRT((J230^2)-(L230^2*K230^2)))</f>
        <v>0.01528564113800922</v>
      </c>
    </row>
    <row r="231" spans="1:14" ht="12.75">
      <c r="A231" s="148"/>
      <c r="B231" s="18"/>
      <c r="C231" s="19"/>
      <c r="D231" s="19"/>
      <c r="E231" s="19"/>
      <c r="F231" s="19"/>
      <c r="G231" s="20"/>
      <c r="H231" s="21"/>
      <c r="I231" s="20"/>
      <c r="J231" s="22"/>
      <c r="K231" s="22"/>
      <c r="L231" s="23" t="s">
        <v>508</v>
      </c>
      <c r="M231" s="23" t="s">
        <v>508</v>
      </c>
      <c r="N231" s="24"/>
    </row>
    <row r="232" spans="1:14" ht="12.75">
      <c r="A232" s="148"/>
      <c r="B232" s="18" t="s">
        <v>269</v>
      </c>
      <c r="C232" s="19">
        <v>7</v>
      </c>
      <c r="D232" s="19">
        <v>10</v>
      </c>
      <c r="E232" s="19">
        <v>4</v>
      </c>
      <c r="F232" s="19" t="s">
        <v>270</v>
      </c>
      <c r="G232" s="61" t="s">
        <v>142</v>
      </c>
      <c r="H232" s="20" t="s">
        <v>275</v>
      </c>
      <c r="I232" s="20" t="s">
        <v>276</v>
      </c>
      <c r="J232" s="22">
        <f t="shared" si="0"/>
        <v>0.017</v>
      </c>
      <c r="K232" s="22">
        <f t="shared" si="1"/>
        <v>0.013065</v>
      </c>
      <c r="L232" s="23">
        <v>0.5773502691896252</v>
      </c>
      <c r="M232" s="23">
        <v>1.4142135623730936</v>
      </c>
      <c r="N232" s="38">
        <f>IF(((J232^2)-(L232^2*K232^2))&lt;0,"Sb=0",(1/M232)*SQRT((J232^2)-(L232^2*K232^2)))</f>
        <v>0.010772695229142999</v>
      </c>
    </row>
    <row r="233" spans="1:14" ht="12.75">
      <c r="A233" s="148"/>
      <c r="B233" s="18" t="s">
        <v>269</v>
      </c>
      <c r="C233" s="19">
        <v>7</v>
      </c>
      <c r="D233" s="19">
        <v>10</v>
      </c>
      <c r="E233" s="19">
        <v>4</v>
      </c>
      <c r="F233" s="19" t="s">
        <v>270</v>
      </c>
      <c r="G233" s="61" t="s">
        <v>142</v>
      </c>
      <c r="H233" s="20" t="s">
        <v>275</v>
      </c>
      <c r="I233" s="20" t="s">
        <v>272</v>
      </c>
      <c r="J233" s="22">
        <f t="shared" si="0"/>
        <v>0.017</v>
      </c>
      <c r="K233" s="22">
        <f t="shared" si="1"/>
        <v>0.013065</v>
      </c>
      <c r="L233" s="23">
        <v>0.5773502691896252</v>
      </c>
      <c r="M233" s="23">
        <v>1.4142135623730936</v>
      </c>
      <c r="N233" s="38">
        <f>IF(((J233^2)-(L233^2*K233^2))&lt;0,"Sb=0",(1/M233)*SQRT((J233^2)-(L233^2*K233^2)))</f>
        <v>0.010772695229142999</v>
      </c>
    </row>
    <row r="234" spans="1:14" ht="12.75">
      <c r="A234" s="148"/>
      <c r="B234" s="18" t="s">
        <v>269</v>
      </c>
      <c r="C234" s="19">
        <v>7</v>
      </c>
      <c r="D234" s="19">
        <v>10</v>
      </c>
      <c r="E234" s="19">
        <v>4</v>
      </c>
      <c r="F234" s="19" t="s">
        <v>270</v>
      </c>
      <c r="G234" s="61" t="s">
        <v>142</v>
      </c>
      <c r="H234" s="20" t="s">
        <v>275</v>
      </c>
      <c r="I234" s="20" t="s">
        <v>273</v>
      </c>
      <c r="J234" s="22">
        <f t="shared" si="0"/>
        <v>0.017</v>
      </c>
      <c r="K234" s="22">
        <f t="shared" si="1"/>
        <v>0.013065</v>
      </c>
      <c r="L234" s="23">
        <v>0.5773502691896252</v>
      </c>
      <c r="M234" s="23">
        <v>1.4142135623730936</v>
      </c>
      <c r="N234" s="38">
        <f>IF(((J234^2)-(L234^2*K234^2))&lt;0,"Sb=0",(1/M234)*SQRT((J234^2)-(L234^2*K234^2)))</f>
        <v>0.010772695229142999</v>
      </c>
    </row>
    <row r="235" spans="1:14" ht="13.5" thickBot="1">
      <c r="A235" s="148"/>
      <c r="B235" s="11" t="s">
        <v>269</v>
      </c>
      <c r="C235" s="12">
        <v>7</v>
      </c>
      <c r="D235" s="12">
        <v>10</v>
      </c>
      <c r="E235" s="12">
        <v>4</v>
      </c>
      <c r="F235" s="12" t="s">
        <v>270</v>
      </c>
      <c r="G235" s="50" t="s">
        <v>142</v>
      </c>
      <c r="H235" s="13" t="s">
        <v>275</v>
      </c>
      <c r="I235" s="13" t="s">
        <v>274</v>
      </c>
      <c r="J235" s="15">
        <f t="shared" si="0"/>
        <v>0.017</v>
      </c>
      <c r="K235" s="15">
        <f t="shared" si="1"/>
        <v>0.013065</v>
      </c>
      <c r="L235" s="16">
        <v>0.5773502691896252</v>
      </c>
      <c r="M235" s="16">
        <v>1.4142135623730936</v>
      </c>
      <c r="N235" s="37">
        <f>IF(((J235^2)-(L235^2*K235^2))&lt;0,"Sb=0",(1/M235)*SQRT((J235^2)-(L235^2*K235^2)))</f>
        <v>0.010772695229142999</v>
      </c>
    </row>
    <row r="236" spans="1:14" ht="14.25" thickBot="1" thickTop="1">
      <c r="A236" s="53"/>
      <c r="H236" s="1"/>
      <c r="J236" s="3"/>
      <c r="K236" s="3"/>
      <c r="L236" s="4" t="s">
        <v>508</v>
      </c>
      <c r="M236" s="4" t="s">
        <v>508</v>
      </c>
      <c r="N236" s="3"/>
    </row>
    <row r="237" spans="1:14" ht="13.5" thickTop="1">
      <c r="A237" s="148"/>
      <c r="B237" s="5" t="s">
        <v>277</v>
      </c>
      <c r="C237" s="6">
        <v>8</v>
      </c>
      <c r="D237" s="6">
        <v>16</v>
      </c>
      <c r="E237" s="6">
        <v>9</v>
      </c>
      <c r="F237" s="6" t="s">
        <v>278</v>
      </c>
      <c r="G237" s="46" t="s">
        <v>142</v>
      </c>
      <c r="H237" s="8" t="s">
        <v>279</v>
      </c>
      <c r="I237" s="7" t="s">
        <v>280</v>
      </c>
      <c r="J237" s="9">
        <f t="shared" si="0"/>
        <v>0.017</v>
      </c>
      <c r="K237" s="9">
        <f t="shared" si="1"/>
        <v>0.013065</v>
      </c>
      <c r="L237" s="10">
        <v>0.25495097567963887</v>
      </c>
      <c r="M237" s="10">
        <v>1.0583005244258348</v>
      </c>
      <c r="N237" s="36">
        <f>IF(((J237^2)-(L237^2*K237^2))&lt;0,"Sb=0",(1/M237)*SQRT((J237^2)-(L237^2*K237^2)))</f>
        <v>0.015752122174913247</v>
      </c>
    </row>
    <row r="238" spans="1:14" ht="12.75">
      <c r="A238" s="148"/>
      <c r="B238" s="18" t="s">
        <v>277</v>
      </c>
      <c r="C238" s="19">
        <v>8</v>
      </c>
      <c r="D238" s="19">
        <v>16</v>
      </c>
      <c r="E238" s="19">
        <v>9</v>
      </c>
      <c r="F238" s="19" t="s">
        <v>278</v>
      </c>
      <c r="G238" s="61" t="s">
        <v>142</v>
      </c>
      <c r="H238" s="21" t="s">
        <v>279</v>
      </c>
      <c r="I238" s="20" t="s">
        <v>281</v>
      </c>
      <c r="J238" s="22">
        <f t="shared" si="0"/>
        <v>0.017</v>
      </c>
      <c r="K238" s="22">
        <f t="shared" si="1"/>
        <v>0.013065</v>
      </c>
      <c r="L238" s="23">
        <v>0.25495097567963887</v>
      </c>
      <c r="M238" s="23">
        <v>1.0583005244258348</v>
      </c>
      <c r="N238" s="38">
        <f>IF(((J238^2)-(L238^2*K238^2))&lt;0,"Sb=0",(1/M238)*SQRT((J238^2)-(L238^2*K238^2)))</f>
        <v>0.015752122174913247</v>
      </c>
    </row>
    <row r="239" spans="1:14" ht="12.75">
      <c r="A239" s="148"/>
      <c r="B239" s="18" t="s">
        <v>277</v>
      </c>
      <c r="C239" s="19">
        <v>8</v>
      </c>
      <c r="D239" s="19">
        <v>16</v>
      </c>
      <c r="E239" s="19">
        <v>9</v>
      </c>
      <c r="F239" s="19" t="s">
        <v>278</v>
      </c>
      <c r="G239" s="61" t="s">
        <v>142</v>
      </c>
      <c r="H239" s="21" t="s">
        <v>279</v>
      </c>
      <c r="I239" s="20" t="s">
        <v>282</v>
      </c>
      <c r="J239" s="22">
        <f t="shared" si="0"/>
        <v>0.017</v>
      </c>
      <c r="K239" s="22">
        <f t="shared" si="1"/>
        <v>0.013065</v>
      </c>
      <c r="L239" s="23">
        <v>0.25495097567963887</v>
      </c>
      <c r="M239" s="23">
        <v>1.0583005244258348</v>
      </c>
      <c r="N239" s="38">
        <f>IF(((J239^2)-(L239^2*K239^2))&lt;0,"Sb=0",(1/M239)*SQRT((J239^2)-(L239^2*K239^2)))</f>
        <v>0.015752122174913247</v>
      </c>
    </row>
    <row r="240" spans="1:14" ht="12.75">
      <c r="A240" s="148"/>
      <c r="B240" s="18" t="s">
        <v>277</v>
      </c>
      <c r="C240" s="19">
        <v>8</v>
      </c>
      <c r="D240" s="19">
        <v>16</v>
      </c>
      <c r="E240" s="19">
        <v>9</v>
      </c>
      <c r="F240" s="19" t="s">
        <v>278</v>
      </c>
      <c r="G240" s="61" t="s">
        <v>142</v>
      </c>
      <c r="H240" s="21" t="s">
        <v>279</v>
      </c>
      <c r="I240" s="20" t="s">
        <v>283</v>
      </c>
      <c r="J240" s="22">
        <f t="shared" si="0"/>
        <v>0.017</v>
      </c>
      <c r="K240" s="22">
        <f t="shared" si="1"/>
        <v>0.013065</v>
      </c>
      <c r="L240" s="23">
        <v>0.25495097567963887</v>
      </c>
      <c r="M240" s="23">
        <v>1.0583005244258348</v>
      </c>
      <c r="N240" s="38">
        <f>IF(((J240^2)-(L240^2*K240^2))&lt;0,"Sb=0",(1/M240)*SQRT((J240^2)-(L240^2*K240^2)))</f>
        <v>0.015752122174913247</v>
      </c>
    </row>
    <row r="241" spans="1:14" ht="12.75">
      <c r="A241" s="148"/>
      <c r="B241" s="18" t="s">
        <v>277</v>
      </c>
      <c r="C241" s="19">
        <v>8</v>
      </c>
      <c r="D241" s="19">
        <v>16</v>
      </c>
      <c r="E241" s="19">
        <v>9</v>
      </c>
      <c r="F241" s="19" t="s">
        <v>278</v>
      </c>
      <c r="G241" s="61" t="s">
        <v>142</v>
      </c>
      <c r="H241" s="21" t="s">
        <v>279</v>
      </c>
      <c r="I241" s="20" t="s">
        <v>284</v>
      </c>
      <c r="J241" s="22">
        <f t="shared" si="0"/>
        <v>0.017</v>
      </c>
      <c r="K241" s="22">
        <f t="shared" si="1"/>
        <v>0.013065</v>
      </c>
      <c r="L241" s="23">
        <v>0.25495097567963887</v>
      </c>
      <c r="M241" s="23">
        <v>1.0583005244258348</v>
      </c>
      <c r="N241" s="38">
        <f>IF(((J241^2)-(L241^2*K241^2))&lt;0,"Sb=0",(1/M241)*SQRT((J241^2)-(L241^2*K241^2)))</f>
        <v>0.015752122174913247</v>
      </c>
    </row>
    <row r="242" spans="1:14" ht="12.75">
      <c r="A242" s="148"/>
      <c r="B242" s="18"/>
      <c r="C242" s="19"/>
      <c r="D242" s="19"/>
      <c r="E242" s="19"/>
      <c r="F242" s="19"/>
      <c r="G242" s="20"/>
      <c r="H242" s="21"/>
      <c r="I242" s="20"/>
      <c r="J242" s="22"/>
      <c r="K242" s="22"/>
      <c r="L242" s="23" t="s">
        <v>508</v>
      </c>
      <c r="M242" s="23" t="s">
        <v>508</v>
      </c>
      <c r="N242" s="24"/>
    </row>
    <row r="243" spans="1:14" ht="12.75">
      <c r="A243" s="148"/>
      <c r="B243" s="18" t="s">
        <v>277</v>
      </c>
      <c r="C243" s="19">
        <v>8</v>
      </c>
      <c r="D243" s="19">
        <v>16</v>
      </c>
      <c r="E243" s="19">
        <v>9</v>
      </c>
      <c r="F243" s="19" t="s">
        <v>278</v>
      </c>
      <c r="G243" s="61" t="s">
        <v>142</v>
      </c>
      <c r="H243" s="20" t="s">
        <v>284</v>
      </c>
      <c r="I243" s="20" t="s">
        <v>285</v>
      </c>
      <c r="J243" s="22">
        <f t="shared" si="0"/>
        <v>0.017</v>
      </c>
      <c r="K243" s="22">
        <f t="shared" si="1"/>
        <v>0.013065</v>
      </c>
      <c r="L243" s="23">
        <v>0.3535533905932727</v>
      </c>
      <c r="M243" s="23">
        <v>1.4142135623730907</v>
      </c>
      <c r="N243" s="38">
        <f>IF(((J243^2)-(L243^2*K243^2))&lt;0,"Sb=0",(1/M243)*SQRT((J243^2)-(L243^2*K243^2)))</f>
        <v>0.011568561316667727</v>
      </c>
    </row>
    <row r="244" spans="1:14" ht="12.75">
      <c r="A244" s="148"/>
      <c r="B244" s="18" t="s">
        <v>277</v>
      </c>
      <c r="C244" s="19">
        <v>8</v>
      </c>
      <c r="D244" s="19">
        <v>16</v>
      </c>
      <c r="E244" s="19">
        <v>9</v>
      </c>
      <c r="F244" s="19" t="s">
        <v>278</v>
      </c>
      <c r="G244" s="61" t="s">
        <v>142</v>
      </c>
      <c r="H244" s="20" t="s">
        <v>284</v>
      </c>
      <c r="I244" s="20" t="s">
        <v>280</v>
      </c>
      <c r="J244" s="22">
        <f t="shared" si="0"/>
        <v>0.017</v>
      </c>
      <c r="K244" s="22">
        <f t="shared" si="1"/>
        <v>0.013065</v>
      </c>
      <c r="L244" s="23">
        <v>0.3535533905932727</v>
      </c>
      <c r="M244" s="23">
        <v>1.4142135623730907</v>
      </c>
      <c r="N244" s="38">
        <f>IF(((J244^2)-(L244^2*K244^2))&lt;0,"Sb=0",(1/M244)*SQRT((J244^2)-(L244^2*K244^2)))</f>
        <v>0.011568561316667727</v>
      </c>
    </row>
    <row r="245" spans="1:14" ht="12.75">
      <c r="A245" s="148"/>
      <c r="B245" s="18" t="s">
        <v>277</v>
      </c>
      <c r="C245" s="19">
        <v>8</v>
      </c>
      <c r="D245" s="19">
        <v>16</v>
      </c>
      <c r="E245" s="19">
        <v>9</v>
      </c>
      <c r="F245" s="19" t="s">
        <v>278</v>
      </c>
      <c r="G245" s="61" t="s">
        <v>142</v>
      </c>
      <c r="H245" s="20" t="s">
        <v>284</v>
      </c>
      <c r="I245" s="20" t="s">
        <v>281</v>
      </c>
      <c r="J245" s="22">
        <f t="shared" si="0"/>
        <v>0.017</v>
      </c>
      <c r="K245" s="22">
        <f t="shared" si="1"/>
        <v>0.013065</v>
      </c>
      <c r="L245" s="23">
        <v>0.3535533905932727</v>
      </c>
      <c r="M245" s="23">
        <v>1.4142135623730907</v>
      </c>
      <c r="N245" s="38">
        <f>IF(((J245^2)-(L245^2*K245^2))&lt;0,"Sb=0",(1/M245)*SQRT((J245^2)-(L245^2*K245^2)))</f>
        <v>0.011568561316667727</v>
      </c>
    </row>
    <row r="246" spans="1:14" ht="12.75">
      <c r="A246" s="148"/>
      <c r="B246" s="18" t="s">
        <v>277</v>
      </c>
      <c r="C246" s="19">
        <v>8</v>
      </c>
      <c r="D246" s="19">
        <v>16</v>
      </c>
      <c r="E246" s="19">
        <v>9</v>
      </c>
      <c r="F246" s="19" t="s">
        <v>278</v>
      </c>
      <c r="G246" s="61" t="s">
        <v>142</v>
      </c>
      <c r="H246" s="20" t="s">
        <v>284</v>
      </c>
      <c r="I246" s="20" t="s">
        <v>282</v>
      </c>
      <c r="J246" s="22">
        <f t="shared" si="0"/>
        <v>0.017</v>
      </c>
      <c r="K246" s="22">
        <f t="shared" si="1"/>
        <v>0.013065</v>
      </c>
      <c r="L246" s="23">
        <v>0.3535533905932727</v>
      </c>
      <c r="M246" s="23">
        <v>1.4142135623730907</v>
      </c>
      <c r="N246" s="38">
        <f>IF(((J246^2)-(L246^2*K246^2))&lt;0,"Sb=0",(1/M246)*SQRT((J246^2)-(L246^2*K246^2)))</f>
        <v>0.011568561316667727</v>
      </c>
    </row>
    <row r="247" spans="1:14" ht="13.5" thickBot="1">
      <c r="A247" s="148"/>
      <c r="B247" s="11" t="s">
        <v>277</v>
      </c>
      <c r="C247" s="12">
        <v>8</v>
      </c>
      <c r="D247" s="12">
        <v>16</v>
      </c>
      <c r="E247" s="12">
        <v>9</v>
      </c>
      <c r="F247" s="12" t="s">
        <v>278</v>
      </c>
      <c r="G247" s="50" t="s">
        <v>142</v>
      </c>
      <c r="H247" s="13" t="s">
        <v>284</v>
      </c>
      <c r="I247" s="13" t="s">
        <v>283</v>
      </c>
      <c r="J247" s="15">
        <f t="shared" si="0"/>
        <v>0.017</v>
      </c>
      <c r="K247" s="15">
        <f t="shared" si="1"/>
        <v>0.013065</v>
      </c>
      <c r="L247" s="16">
        <v>0.3535533905932727</v>
      </c>
      <c r="M247" s="16">
        <v>1.4142135623730907</v>
      </c>
      <c r="N247" s="37">
        <f>IF(((J247^2)-(L247^2*K247^2))&lt;0,"Sb=0",(1/M247)*SQRT((J247^2)-(L247^2*K247^2)))</f>
        <v>0.011568561316667727</v>
      </c>
    </row>
    <row r="248" spans="1:14" ht="14.25" thickBot="1" thickTop="1">
      <c r="A248" s="53"/>
      <c r="H248" s="1"/>
      <c r="J248" s="3"/>
      <c r="K248" s="3"/>
      <c r="L248" s="4" t="s">
        <v>508</v>
      </c>
      <c r="M248" s="4" t="s">
        <v>508</v>
      </c>
      <c r="N248" s="3"/>
    </row>
    <row r="249" spans="1:14" ht="13.5" thickTop="1">
      <c r="A249" s="148"/>
      <c r="B249" s="5" t="s">
        <v>286</v>
      </c>
      <c r="C249" s="6">
        <v>6</v>
      </c>
      <c r="D249" s="6">
        <v>12</v>
      </c>
      <c r="E249" s="6">
        <v>7</v>
      </c>
      <c r="F249" s="6" t="s">
        <v>287</v>
      </c>
      <c r="G249" s="46" t="s">
        <v>142</v>
      </c>
      <c r="H249" s="8" t="s">
        <v>288</v>
      </c>
      <c r="I249" s="7" t="s">
        <v>289</v>
      </c>
      <c r="J249" s="9">
        <f t="shared" si="0"/>
        <v>0.017</v>
      </c>
      <c r="K249" s="9">
        <f t="shared" si="1"/>
        <v>0.013065</v>
      </c>
      <c r="L249" s="10">
        <v>0.5</v>
      </c>
      <c r="M249" s="10">
        <v>1.224744871391589</v>
      </c>
      <c r="N249" s="36">
        <f>IF(((J249^2)-(L249^2*K249^2))&lt;0,"Sb=0",(1/M249)*SQRT((J249^2)-(L249^2*K249^2)))</f>
        <v>0.012814742649256236</v>
      </c>
    </row>
    <row r="250" spans="1:14" ht="12.75">
      <c r="A250" s="148"/>
      <c r="B250" s="18"/>
      <c r="C250" s="19"/>
      <c r="D250" s="19"/>
      <c r="E250" s="19"/>
      <c r="F250" s="19"/>
      <c r="G250" s="61"/>
      <c r="H250" s="21"/>
      <c r="I250" s="20"/>
      <c r="J250" s="22"/>
      <c r="K250" s="22"/>
      <c r="L250" s="23" t="s">
        <v>508</v>
      </c>
      <c r="M250" s="23" t="s">
        <v>508</v>
      </c>
      <c r="N250" s="24"/>
    </row>
    <row r="251" spans="1:14" ht="12.75">
      <c r="A251" s="148"/>
      <c r="B251" s="18" t="s">
        <v>286</v>
      </c>
      <c r="C251" s="19">
        <v>6</v>
      </c>
      <c r="D251" s="19">
        <v>12</v>
      </c>
      <c r="E251" s="19">
        <v>7</v>
      </c>
      <c r="F251" s="19" t="s">
        <v>287</v>
      </c>
      <c r="G251" s="61" t="s">
        <v>142</v>
      </c>
      <c r="H251" s="21" t="s">
        <v>288</v>
      </c>
      <c r="I251" s="20" t="s">
        <v>290</v>
      </c>
      <c r="J251" s="22">
        <f t="shared" si="0"/>
        <v>0.017</v>
      </c>
      <c r="K251" s="22">
        <f t="shared" si="1"/>
        <v>0.013065</v>
      </c>
      <c r="L251" s="23">
        <v>0.5068968775248517</v>
      </c>
      <c r="M251" s="23">
        <v>1.0606601717798212</v>
      </c>
      <c r="N251" s="38">
        <f>IF(((J251^2)-(L251^2*K251^2))&lt;0,"Sb=0",(1/M251)*SQRT((J251^2)-(L251^2*K251^2)))</f>
        <v>0.014761543646696757</v>
      </c>
    </row>
    <row r="252" spans="1:14" ht="12.75">
      <c r="A252" s="148"/>
      <c r="B252" s="18" t="s">
        <v>286</v>
      </c>
      <c r="C252" s="19">
        <v>6</v>
      </c>
      <c r="D252" s="19">
        <v>12</v>
      </c>
      <c r="E252" s="19">
        <v>7</v>
      </c>
      <c r="F252" s="19" t="s">
        <v>287</v>
      </c>
      <c r="G252" s="61" t="s">
        <v>142</v>
      </c>
      <c r="H252" s="21" t="s">
        <v>288</v>
      </c>
      <c r="I252" s="20" t="s">
        <v>291</v>
      </c>
      <c r="J252" s="22">
        <f t="shared" si="0"/>
        <v>0.017</v>
      </c>
      <c r="K252" s="22">
        <f t="shared" si="1"/>
        <v>0.013065</v>
      </c>
      <c r="L252" s="23">
        <v>0.5068968775248517</v>
      </c>
      <c r="M252" s="23">
        <v>1.0606601717798212</v>
      </c>
      <c r="N252" s="38">
        <f>IF(((J252^2)-(L252^2*K252^2))&lt;0,"Sb=0",(1/M252)*SQRT((J252^2)-(L252^2*K252^2)))</f>
        <v>0.014761543646696757</v>
      </c>
    </row>
    <row r="253" spans="1:14" ht="12.75">
      <c r="A253" s="148"/>
      <c r="B253" s="18" t="s">
        <v>286</v>
      </c>
      <c r="C253" s="19">
        <v>6</v>
      </c>
      <c r="D253" s="19">
        <v>12</v>
      </c>
      <c r="E253" s="19">
        <v>7</v>
      </c>
      <c r="F253" s="19" t="s">
        <v>287</v>
      </c>
      <c r="G253" s="61" t="s">
        <v>142</v>
      </c>
      <c r="H253" s="21" t="s">
        <v>288</v>
      </c>
      <c r="I253" s="20" t="s">
        <v>292</v>
      </c>
      <c r="J253" s="22">
        <f t="shared" si="0"/>
        <v>0.017</v>
      </c>
      <c r="K253" s="22">
        <f t="shared" si="1"/>
        <v>0.013065</v>
      </c>
      <c r="L253" s="23">
        <v>0.5068968775248517</v>
      </c>
      <c r="M253" s="23">
        <v>1.0606601717798212</v>
      </c>
      <c r="N253" s="38">
        <f>IF(((J253^2)-(L253^2*K253^2))&lt;0,"Sb=0",(1/M253)*SQRT((J253^2)-(L253^2*K253^2)))</f>
        <v>0.014761543646696757</v>
      </c>
    </row>
    <row r="254" spans="1:14" ht="12.75">
      <c r="A254" s="148"/>
      <c r="B254" s="18"/>
      <c r="C254" s="19"/>
      <c r="D254" s="19"/>
      <c r="E254" s="19"/>
      <c r="F254" s="19"/>
      <c r="G254" s="20"/>
      <c r="H254" s="21"/>
      <c r="I254" s="20"/>
      <c r="J254" s="22"/>
      <c r="K254" s="22"/>
      <c r="L254" s="23" t="s">
        <v>508</v>
      </c>
      <c r="M254" s="23" t="s">
        <v>508</v>
      </c>
      <c r="N254" s="24"/>
    </row>
    <row r="255" spans="1:14" ht="12.75">
      <c r="A255" s="148"/>
      <c r="B255" s="18" t="s">
        <v>286</v>
      </c>
      <c r="C255" s="19">
        <v>6</v>
      </c>
      <c r="D255" s="19">
        <v>12</v>
      </c>
      <c r="E255" s="19">
        <v>7</v>
      </c>
      <c r="F255" s="19" t="s">
        <v>287</v>
      </c>
      <c r="G255" s="61" t="s">
        <v>142</v>
      </c>
      <c r="H255" s="20" t="s">
        <v>292</v>
      </c>
      <c r="I255" s="20" t="s">
        <v>290</v>
      </c>
      <c r="J255" s="22">
        <f t="shared" si="0"/>
        <v>0.017</v>
      </c>
      <c r="K255" s="22">
        <f t="shared" si="1"/>
        <v>0.013065</v>
      </c>
      <c r="L255" s="23">
        <v>0.8164965809277256</v>
      </c>
      <c r="M255" s="23">
        <v>1.4142135623730943</v>
      </c>
      <c r="N255" s="38">
        <f>IF(((J255^2)-(L255^2*K255^2))&lt;0,"Sb=0",(1/M255)*SQRT((J255^2)-(L255^2*K255^2)))</f>
        <v>0.009359590001704143</v>
      </c>
    </row>
    <row r="256" spans="1:14" ht="12.75">
      <c r="A256" s="148"/>
      <c r="B256" s="18" t="s">
        <v>286</v>
      </c>
      <c r="C256" s="19">
        <v>6</v>
      </c>
      <c r="D256" s="19">
        <v>12</v>
      </c>
      <c r="E256" s="19">
        <v>7</v>
      </c>
      <c r="F256" s="19" t="s">
        <v>287</v>
      </c>
      <c r="G256" s="61" t="s">
        <v>142</v>
      </c>
      <c r="H256" s="20" t="s">
        <v>292</v>
      </c>
      <c r="I256" s="20" t="s">
        <v>291</v>
      </c>
      <c r="J256" s="22">
        <f t="shared" si="0"/>
        <v>0.017</v>
      </c>
      <c r="K256" s="22">
        <f t="shared" si="1"/>
        <v>0.013065</v>
      </c>
      <c r="L256" s="23">
        <v>0.8164965809277256</v>
      </c>
      <c r="M256" s="23">
        <v>1.4142135623730943</v>
      </c>
      <c r="N256" s="38">
        <f>IF(((J256^2)-(L256^2*K256^2))&lt;0,"Sb=0",(1/M256)*SQRT((J256^2)-(L256^2*K256^2)))</f>
        <v>0.009359590001704143</v>
      </c>
    </row>
    <row r="257" spans="1:14" ht="12.75">
      <c r="A257" s="148"/>
      <c r="B257" s="18"/>
      <c r="C257" s="19"/>
      <c r="D257" s="19"/>
      <c r="E257" s="19"/>
      <c r="F257" s="19"/>
      <c r="G257" s="61"/>
      <c r="H257" s="20"/>
      <c r="I257" s="20"/>
      <c r="J257" s="22"/>
      <c r="K257" s="22"/>
      <c r="L257" s="23" t="s">
        <v>508</v>
      </c>
      <c r="M257" s="23" t="s">
        <v>508</v>
      </c>
      <c r="N257" s="24"/>
    </row>
    <row r="258" spans="1:14" ht="12.75">
      <c r="A258" s="148"/>
      <c r="B258" s="18" t="s">
        <v>286</v>
      </c>
      <c r="C258" s="19">
        <v>6</v>
      </c>
      <c r="D258" s="19">
        <v>12</v>
      </c>
      <c r="E258" s="19">
        <v>7</v>
      </c>
      <c r="F258" s="19" t="s">
        <v>287</v>
      </c>
      <c r="G258" s="61" t="s">
        <v>142</v>
      </c>
      <c r="H258" s="20" t="s">
        <v>292</v>
      </c>
      <c r="I258" s="21" t="s">
        <v>293</v>
      </c>
      <c r="J258" s="22">
        <f t="shared" si="0"/>
        <v>0.017</v>
      </c>
      <c r="K258" s="22">
        <f t="shared" si="1"/>
        <v>0.013065</v>
      </c>
      <c r="L258" s="23">
        <v>1.0540925533894592</v>
      </c>
      <c r="M258" s="23">
        <v>2.2360679774997885</v>
      </c>
      <c r="N258" s="38">
        <f>IF(((J258^2)-(L258^2*K258^2))&lt;0,"Sb=0",(1/M258)*SQRT((J258^2)-(L258^2*K258^2)))</f>
        <v>0.004457347866164371</v>
      </c>
    </row>
    <row r="259" spans="1:14" ht="12.75">
      <c r="A259" s="148"/>
      <c r="B259" s="18" t="s">
        <v>286</v>
      </c>
      <c r="C259" s="19">
        <v>6</v>
      </c>
      <c r="D259" s="19">
        <v>12</v>
      </c>
      <c r="E259" s="19">
        <v>7</v>
      </c>
      <c r="F259" s="19" t="s">
        <v>287</v>
      </c>
      <c r="G259" s="61" t="s">
        <v>142</v>
      </c>
      <c r="H259" s="20" t="s">
        <v>292</v>
      </c>
      <c r="I259" s="20" t="s">
        <v>294</v>
      </c>
      <c r="J259" s="22">
        <f t="shared" si="0"/>
        <v>0.017</v>
      </c>
      <c r="K259" s="22">
        <f t="shared" si="1"/>
        <v>0.013065</v>
      </c>
      <c r="L259" s="23">
        <v>1.0540925533894592</v>
      </c>
      <c r="M259" s="23">
        <v>2.2360679774997885</v>
      </c>
      <c r="N259" s="38">
        <f>IF(((J259^2)-(L259^2*K259^2))&lt;0,"Sb=0",(1/M259)*SQRT((J259^2)-(L259^2*K259^2)))</f>
        <v>0.004457347866164371</v>
      </c>
    </row>
    <row r="260" spans="1:14" ht="13.5" thickBot="1">
      <c r="A260" s="148"/>
      <c r="B260" s="11" t="s">
        <v>286</v>
      </c>
      <c r="C260" s="12">
        <v>6</v>
      </c>
      <c r="D260" s="12">
        <v>12</v>
      </c>
      <c r="E260" s="12">
        <v>7</v>
      </c>
      <c r="F260" s="12" t="s">
        <v>287</v>
      </c>
      <c r="G260" s="50" t="s">
        <v>142</v>
      </c>
      <c r="H260" s="13" t="s">
        <v>292</v>
      </c>
      <c r="I260" s="13" t="s">
        <v>289</v>
      </c>
      <c r="J260" s="15">
        <f t="shared" si="0"/>
        <v>0.017</v>
      </c>
      <c r="K260" s="15">
        <f t="shared" si="1"/>
        <v>0.013065</v>
      </c>
      <c r="L260" s="16">
        <v>1.0540925533894592</v>
      </c>
      <c r="M260" s="16">
        <v>2.2360679774997885</v>
      </c>
      <c r="N260" s="37">
        <f>IF(((J260^2)-(L260^2*K260^2))&lt;0,"Sb=0",(1/M260)*SQRT((J260^2)-(L260^2*K260^2)))</f>
        <v>0.004457347866164371</v>
      </c>
    </row>
    <row r="261" spans="1:14" ht="14.25" thickBot="1" thickTop="1">
      <c r="A261" s="53"/>
      <c r="H261" s="1"/>
      <c r="J261" s="3"/>
      <c r="K261" s="3"/>
      <c r="L261" s="4" t="s">
        <v>508</v>
      </c>
      <c r="M261" s="4" t="s">
        <v>508</v>
      </c>
      <c r="N261" s="3"/>
    </row>
    <row r="262" spans="1:14" ht="13.5" thickTop="1">
      <c r="A262" s="148"/>
      <c r="B262" s="5" t="s">
        <v>286</v>
      </c>
      <c r="C262" s="6">
        <v>6</v>
      </c>
      <c r="D262" s="6">
        <v>15</v>
      </c>
      <c r="E262" s="6">
        <v>10</v>
      </c>
      <c r="F262" s="6" t="s">
        <v>295</v>
      </c>
      <c r="G262" s="46" t="s">
        <v>142</v>
      </c>
      <c r="H262" s="8" t="s">
        <v>288</v>
      </c>
      <c r="I262" s="7" t="s">
        <v>289</v>
      </c>
      <c r="J262" s="9">
        <f t="shared" si="0"/>
        <v>0.017</v>
      </c>
      <c r="K262" s="9">
        <f t="shared" si="1"/>
        <v>0.013065</v>
      </c>
      <c r="L262" s="10">
        <v>0.5</v>
      </c>
      <c r="M262" s="10">
        <v>1.2247448713915887</v>
      </c>
      <c r="N262" s="36">
        <f>IF(((J262^2)-(L262^2*K262^2))&lt;0,"Sb=0",(1/M262)*SQRT((J262^2)-(L262^2*K262^2)))</f>
        <v>0.012814742649256238</v>
      </c>
    </row>
    <row r="263" spans="1:14" ht="12.75">
      <c r="A263" s="148"/>
      <c r="B263" s="18"/>
      <c r="C263" s="19"/>
      <c r="D263" s="19"/>
      <c r="E263" s="19"/>
      <c r="F263" s="19"/>
      <c r="G263" s="61"/>
      <c r="H263" s="21"/>
      <c r="I263" s="20"/>
      <c r="J263" s="22"/>
      <c r="K263" s="22"/>
      <c r="L263" s="23" t="s">
        <v>508</v>
      </c>
      <c r="M263" s="23" t="s">
        <v>508</v>
      </c>
      <c r="N263" s="24"/>
    </row>
    <row r="264" spans="1:14" ht="12.75">
      <c r="A264" s="148"/>
      <c r="B264" s="18" t="s">
        <v>286</v>
      </c>
      <c r="C264" s="19">
        <v>6</v>
      </c>
      <c r="D264" s="19">
        <v>15</v>
      </c>
      <c r="E264" s="19">
        <v>10</v>
      </c>
      <c r="F264" s="19" t="s">
        <v>295</v>
      </c>
      <c r="G264" s="61" t="s">
        <v>142</v>
      </c>
      <c r="H264" s="21" t="s">
        <v>288</v>
      </c>
      <c r="I264" s="20" t="s">
        <v>290</v>
      </c>
      <c r="J264" s="22">
        <f t="shared" si="0"/>
        <v>0.017</v>
      </c>
      <c r="K264" s="22">
        <f t="shared" si="1"/>
        <v>0.013065</v>
      </c>
      <c r="L264" s="23">
        <v>0.3818813079129866</v>
      </c>
      <c r="M264" s="23">
        <v>1.060660171779821</v>
      </c>
      <c r="N264" s="38">
        <f>IF(((J264^2)-(L264^2*K264^2))&lt;0,"Sb=0",(1/M264)*SQRT((J264^2)-(L264^2*K264^2)))</f>
        <v>0.015321940468564105</v>
      </c>
    </row>
    <row r="265" spans="1:14" ht="12.75">
      <c r="A265" s="148"/>
      <c r="B265" s="18" t="s">
        <v>286</v>
      </c>
      <c r="C265" s="19">
        <v>6</v>
      </c>
      <c r="D265" s="19">
        <v>15</v>
      </c>
      <c r="E265" s="19">
        <v>10</v>
      </c>
      <c r="F265" s="19" t="s">
        <v>295</v>
      </c>
      <c r="G265" s="61" t="s">
        <v>142</v>
      </c>
      <c r="H265" s="21" t="s">
        <v>288</v>
      </c>
      <c r="I265" s="20" t="s">
        <v>291</v>
      </c>
      <c r="J265" s="22">
        <f t="shared" si="0"/>
        <v>0.017</v>
      </c>
      <c r="K265" s="22">
        <f t="shared" si="1"/>
        <v>0.013065</v>
      </c>
      <c r="L265" s="23">
        <v>0.3818813079129866</v>
      </c>
      <c r="M265" s="23">
        <v>1.060660171779821</v>
      </c>
      <c r="N265" s="38">
        <f>IF(((J265^2)-(L265^2*K265^2))&lt;0,"Sb=0",(1/M265)*SQRT((J265^2)-(L265^2*K265^2)))</f>
        <v>0.015321940468564105</v>
      </c>
    </row>
    <row r="266" spans="1:14" ht="12.75">
      <c r="A266" s="148"/>
      <c r="B266" s="18" t="s">
        <v>286</v>
      </c>
      <c r="C266" s="19">
        <v>6</v>
      </c>
      <c r="D266" s="19">
        <v>15</v>
      </c>
      <c r="E266" s="19">
        <v>10</v>
      </c>
      <c r="F266" s="19" t="s">
        <v>295</v>
      </c>
      <c r="G266" s="61" t="s">
        <v>142</v>
      </c>
      <c r="H266" s="21" t="s">
        <v>288</v>
      </c>
      <c r="I266" s="20" t="s">
        <v>292</v>
      </c>
      <c r="J266" s="22">
        <f t="shared" si="0"/>
        <v>0.017</v>
      </c>
      <c r="K266" s="22">
        <f t="shared" si="1"/>
        <v>0.013065</v>
      </c>
      <c r="L266" s="23">
        <v>0.3818813079129866</v>
      </c>
      <c r="M266" s="23">
        <v>1.060660171779821</v>
      </c>
      <c r="N266" s="38">
        <f>IF(((J266^2)-(L266^2*K266^2))&lt;0,"Sb=0",(1/M266)*SQRT((J266^2)-(L266^2*K266^2)))</f>
        <v>0.015321940468564105</v>
      </c>
    </row>
    <row r="267" spans="1:14" ht="12.75">
      <c r="A267" s="148"/>
      <c r="B267" s="18"/>
      <c r="C267" s="19"/>
      <c r="D267" s="19"/>
      <c r="E267" s="19"/>
      <c r="F267" s="19"/>
      <c r="G267" s="20"/>
      <c r="H267" s="21"/>
      <c r="I267" s="20"/>
      <c r="J267" s="22"/>
      <c r="K267" s="22"/>
      <c r="L267" s="23" t="s">
        <v>508</v>
      </c>
      <c r="M267" s="23" t="s">
        <v>508</v>
      </c>
      <c r="N267" s="24"/>
    </row>
    <row r="268" spans="1:14" ht="12.75">
      <c r="A268" s="148"/>
      <c r="B268" s="18" t="s">
        <v>286</v>
      </c>
      <c r="C268" s="19">
        <v>6</v>
      </c>
      <c r="D268" s="19">
        <v>15</v>
      </c>
      <c r="E268" s="19">
        <v>10</v>
      </c>
      <c r="F268" s="19" t="s">
        <v>295</v>
      </c>
      <c r="G268" s="61" t="s">
        <v>142</v>
      </c>
      <c r="H268" s="20" t="s">
        <v>292</v>
      </c>
      <c r="I268" s="20" t="s">
        <v>290</v>
      </c>
      <c r="J268" s="22">
        <f t="shared" si="0"/>
        <v>0.017</v>
      </c>
      <c r="K268" s="22">
        <f t="shared" si="1"/>
        <v>0.013065</v>
      </c>
      <c r="L268" s="23">
        <v>0.5773502691896254</v>
      </c>
      <c r="M268" s="23">
        <v>1.414213562373094</v>
      </c>
      <c r="N268" s="38">
        <f>IF(((J268^2)-(L268^2*K268^2))&lt;0,"Sb=0",(1/M268)*SQRT((J268^2)-(L268^2*K268^2)))</f>
        <v>0.010772695229142993</v>
      </c>
    </row>
    <row r="269" spans="1:14" ht="12.75">
      <c r="A269" s="148"/>
      <c r="B269" s="18" t="s">
        <v>286</v>
      </c>
      <c r="C269" s="19">
        <v>6</v>
      </c>
      <c r="D269" s="19">
        <v>15</v>
      </c>
      <c r="E269" s="19">
        <v>10</v>
      </c>
      <c r="F269" s="19" t="s">
        <v>295</v>
      </c>
      <c r="G269" s="61" t="s">
        <v>142</v>
      </c>
      <c r="H269" s="20" t="s">
        <v>292</v>
      </c>
      <c r="I269" s="20" t="s">
        <v>291</v>
      </c>
      <c r="J269" s="22">
        <f t="shared" si="0"/>
        <v>0.017</v>
      </c>
      <c r="K269" s="22">
        <f t="shared" si="1"/>
        <v>0.013065</v>
      </c>
      <c r="L269" s="23">
        <v>0.5773502691896254</v>
      </c>
      <c r="M269" s="23">
        <v>1.414213562373094</v>
      </c>
      <c r="N269" s="38">
        <f>IF(((J269^2)-(L269^2*K269^2))&lt;0,"Sb=0",(1/M269)*SQRT((J269^2)-(L269^2*K269^2)))</f>
        <v>0.010772695229142993</v>
      </c>
    </row>
    <row r="270" spans="1:14" ht="12.75">
      <c r="A270" s="148"/>
      <c r="B270" s="18"/>
      <c r="C270" s="19"/>
      <c r="D270" s="19"/>
      <c r="E270" s="19"/>
      <c r="F270" s="19"/>
      <c r="G270" s="61"/>
      <c r="H270" s="20"/>
      <c r="I270" s="20"/>
      <c r="J270" s="22"/>
      <c r="K270" s="22"/>
      <c r="L270" s="23" t="s">
        <v>508</v>
      </c>
      <c r="M270" s="23" t="s">
        <v>508</v>
      </c>
      <c r="N270" s="24"/>
    </row>
    <row r="271" spans="1:14" ht="12.75">
      <c r="A271" s="148"/>
      <c r="B271" s="18" t="s">
        <v>286</v>
      </c>
      <c r="C271" s="19">
        <v>6</v>
      </c>
      <c r="D271" s="19">
        <v>15</v>
      </c>
      <c r="E271" s="19">
        <v>10</v>
      </c>
      <c r="F271" s="19" t="s">
        <v>295</v>
      </c>
      <c r="G271" s="61" t="s">
        <v>142</v>
      </c>
      <c r="H271" s="20" t="s">
        <v>292</v>
      </c>
      <c r="I271" s="21" t="s">
        <v>293</v>
      </c>
      <c r="J271" s="22">
        <f t="shared" si="0"/>
        <v>0.017</v>
      </c>
      <c r="K271" s="22">
        <f t="shared" si="1"/>
        <v>0.013065</v>
      </c>
      <c r="L271" s="23">
        <v>0.8164965809277255</v>
      </c>
      <c r="M271" s="23">
        <v>2.236067977499788</v>
      </c>
      <c r="N271" s="38">
        <f>IF(((J271^2)-(L271^2*K271^2))&lt;0,"Sb=0",(1/M271)*SQRT((J271^2)-(L271^2*K271^2)))</f>
        <v>0.005919524474144869</v>
      </c>
    </row>
    <row r="272" spans="1:14" ht="12.75">
      <c r="A272" s="148"/>
      <c r="B272" s="18" t="s">
        <v>286</v>
      </c>
      <c r="C272" s="19">
        <v>6</v>
      </c>
      <c r="D272" s="19">
        <v>15</v>
      </c>
      <c r="E272" s="19">
        <v>10</v>
      </c>
      <c r="F272" s="19" t="s">
        <v>295</v>
      </c>
      <c r="G272" s="61" t="s">
        <v>142</v>
      </c>
      <c r="H272" s="20" t="s">
        <v>292</v>
      </c>
      <c r="I272" s="20" t="s">
        <v>294</v>
      </c>
      <c r="J272" s="22">
        <f t="shared" si="0"/>
        <v>0.017</v>
      </c>
      <c r="K272" s="22">
        <f t="shared" si="1"/>
        <v>0.013065</v>
      </c>
      <c r="L272" s="23">
        <v>0.8164965809277255</v>
      </c>
      <c r="M272" s="23">
        <v>2.236067977499788</v>
      </c>
      <c r="N272" s="38">
        <f>IF(((J272^2)-(L272^2*K272^2))&lt;0,"Sb=0",(1/M272)*SQRT((J272^2)-(L272^2*K272^2)))</f>
        <v>0.005919524474144869</v>
      </c>
    </row>
    <row r="273" spans="1:14" ht="13.5" thickBot="1">
      <c r="A273" s="148"/>
      <c r="B273" s="11" t="s">
        <v>286</v>
      </c>
      <c r="C273" s="12">
        <v>6</v>
      </c>
      <c r="D273" s="12">
        <v>15</v>
      </c>
      <c r="E273" s="12">
        <v>10</v>
      </c>
      <c r="F273" s="12" t="s">
        <v>295</v>
      </c>
      <c r="G273" s="50" t="s">
        <v>142</v>
      </c>
      <c r="H273" s="13" t="s">
        <v>292</v>
      </c>
      <c r="I273" s="13" t="s">
        <v>289</v>
      </c>
      <c r="J273" s="15">
        <f t="shared" si="0"/>
        <v>0.017</v>
      </c>
      <c r="K273" s="15">
        <f t="shared" si="1"/>
        <v>0.013065</v>
      </c>
      <c r="L273" s="16">
        <v>0.8164965809277255</v>
      </c>
      <c r="M273" s="16">
        <v>2.236067977499788</v>
      </c>
      <c r="N273" s="37">
        <f>IF(((J273^2)-(L273^2*K273^2))&lt;0,"Sb=0",(1/M273)*SQRT((J273^2)-(L273^2*K273^2)))</f>
        <v>0.005919524474144869</v>
      </c>
    </row>
    <row r="274" spans="1:14" ht="14.25" thickBot="1" thickTop="1">
      <c r="A274" s="53"/>
      <c r="H274" s="1"/>
      <c r="J274" s="3"/>
      <c r="K274" s="3"/>
      <c r="L274" s="4" t="s">
        <v>508</v>
      </c>
      <c r="M274" s="4" t="s">
        <v>508</v>
      </c>
      <c r="N274" s="3"/>
    </row>
    <row r="275" spans="1:14" ht="13.5" thickTop="1">
      <c r="A275" s="148"/>
      <c r="B275" s="5" t="s">
        <v>296</v>
      </c>
      <c r="C275" s="6">
        <v>7</v>
      </c>
      <c r="D275" s="6">
        <v>12</v>
      </c>
      <c r="E275" s="6">
        <v>6</v>
      </c>
      <c r="F275" s="6" t="s">
        <v>297</v>
      </c>
      <c r="G275" s="46" t="s">
        <v>142</v>
      </c>
      <c r="H275" s="8" t="s">
        <v>313</v>
      </c>
      <c r="I275" s="7" t="s">
        <v>315</v>
      </c>
      <c r="J275" s="9">
        <f t="shared" si="0"/>
        <v>0.017</v>
      </c>
      <c r="K275" s="9">
        <f t="shared" si="1"/>
        <v>0.013065</v>
      </c>
      <c r="L275" s="10">
        <v>0.5477225575051657</v>
      </c>
      <c r="M275" s="10">
        <v>1.224744871391588</v>
      </c>
      <c r="N275" s="36">
        <f>IF(((J275^2)-(L275^2*K275^2))&lt;0,"Sb=0",(1/M275)*SQRT((J275^2)-(L275^2*K275^2)))</f>
        <v>0.012590783203068306</v>
      </c>
    </row>
    <row r="276" spans="1:14" ht="12.75">
      <c r="A276" s="148"/>
      <c r="B276" s="18"/>
      <c r="C276" s="19"/>
      <c r="D276" s="19"/>
      <c r="E276" s="19"/>
      <c r="F276" s="19"/>
      <c r="G276" s="20"/>
      <c r="H276" s="21"/>
      <c r="I276" s="20"/>
      <c r="J276" s="22"/>
      <c r="K276" s="22"/>
      <c r="L276" s="23" t="s">
        <v>508</v>
      </c>
      <c r="M276" s="23" t="s">
        <v>508</v>
      </c>
      <c r="N276" s="24"/>
    </row>
    <row r="277" spans="1:14" ht="12.75">
      <c r="A277" s="148"/>
      <c r="B277" s="18" t="s">
        <v>296</v>
      </c>
      <c r="C277" s="19">
        <v>7</v>
      </c>
      <c r="D277" s="19">
        <v>12</v>
      </c>
      <c r="E277" s="19">
        <v>6</v>
      </c>
      <c r="F277" s="19" t="s">
        <v>297</v>
      </c>
      <c r="G277" s="61" t="s">
        <v>142</v>
      </c>
      <c r="H277" s="21" t="s">
        <v>313</v>
      </c>
      <c r="I277" s="20" t="s">
        <v>316</v>
      </c>
      <c r="J277" s="22">
        <f t="shared" si="0"/>
        <v>0.017</v>
      </c>
      <c r="K277" s="22">
        <f t="shared" si="1"/>
        <v>0.013065</v>
      </c>
      <c r="L277" s="23">
        <v>0.41833001326703745</v>
      </c>
      <c r="M277" s="23">
        <v>1.0606601717798203</v>
      </c>
      <c r="N277" s="38">
        <f>IF(((J277^2)-(L277^2*K277^2))&lt;0,"Sb=0",(1/M277)*SQRT((J277^2)-(L277^2*K277^2)))</f>
        <v>0.01517683939062707</v>
      </c>
    </row>
    <row r="278" spans="1:14" ht="12.75">
      <c r="A278" s="148"/>
      <c r="B278" s="18" t="s">
        <v>296</v>
      </c>
      <c r="C278" s="19">
        <v>7</v>
      </c>
      <c r="D278" s="19">
        <v>12</v>
      </c>
      <c r="E278" s="19">
        <v>6</v>
      </c>
      <c r="F278" s="19" t="s">
        <v>297</v>
      </c>
      <c r="G278" s="61" t="s">
        <v>142</v>
      </c>
      <c r="H278" s="21" t="s">
        <v>313</v>
      </c>
      <c r="I278" s="20" t="s">
        <v>317</v>
      </c>
      <c r="J278" s="22">
        <f t="shared" si="0"/>
        <v>0.017</v>
      </c>
      <c r="K278" s="22">
        <f t="shared" si="1"/>
        <v>0.013065</v>
      </c>
      <c r="L278" s="23">
        <v>0.41833001326703745</v>
      </c>
      <c r="M278" s="23">
        <v>1.0606601717798203</v>
      </c>
      <c r="N278" s="38">
        <f>IF(((J278^2)-(L278^2*K278^2))&lt;0,"Sb=0",(1/M278)*SQRT((J278^2)-(L278^2*K278^2)))</f>
        <v>0.01517683939062707</v>
      </c>
    </row>
    <row r="279" spans="1:14" ht="12.75">
      <c r="A279" s="148"/>
      <c r="B279" s="18" t="s">
        <v>296</v>
      </c>
      <c r="C279" s="19">
        <v>7</v>
      </c>
      <c r="D279" s="19">
        <v>12</v>
      </c>
      <c r="E279" s="19">
        <v>6</v>
      </c>
      <c r="F279" s="19" t="s">
        <v>297</v>
      </c>
      <c r="G279" s="61" t="s">
        <v>142</v>
      </c>
      <c r="H279" s="21" t="s">
        <v>313</v>
      </c>
      <c r="I279" s="20" t="s">
        <v>318</v>
      </c>
      <c r="J279" s="22">
        <f t="shared" si="0"/>
        <v>0.017</v>
      </c>
      <c r="K279" s="22">
        <f t="shared" si="1"/>
        <v>0.013065</v>
      </c>
      <c r="L279" s="23">
        <v>0.41833001326703745</v>
      </c>
      <c r="M279" s="23">
        <v>1.0606601717798203</v>
      </c>
      <c r="N279" s="38">
        <f>IF(((J279^2)-(L279^2*K279^2))&lt;0,"Sb=0",(1/M279)*SQRT((J279^2)-(L279^2*K279^2)))</f>
        <v>0.01517683939062707</v>
      </c>
    </row>
    <row r="280" spans="1:14" ht="12.75">
      <c r="A280" s="148"/>
      <c r="B280" s="18" t="s">
        <v>296</v>
      </c>
      <c r="C280" s="19">
        <v>7</v>
      </c>
      <c r="D280" s="19">
        <v>12</v>
      </c>
      <c r="E280" s="19">
        <v>6</v>
      </c>
      <c r="F280" s="19" t="s">
        <v>297</v>
      </c>
      <c r="G280" s="61" t="s">
        <v>142</v>
      </c>
      <c r="H280" s="21" t="s">
        <v>313</v>
      </c>
      <c r="I280" s="20" t="s">
        <v>314</v>
      </c>
      <c r="J280" s="22">
        <f t="shared" si="0"/>
        <v>0.017</v>
      </c>
      <c r="K280" s="22">
        <f t="shared" si="1"/>
        <v>0.013065</v>
      </c>
      <c r="L280" s="23">
        <v>0.41833001326703745</v>
      </c>
      <c r="M280" s="23">
        <v>1.0606601717798203</v>
      </c>
      <c r="N280" s="38">
        <f>IF(((J280^2)-(L280^2*K280^2))&lt;0,"Sb=0",(1/M280)*SQRT((J280^2)-(L280^2*K280^2)))</f>
        <v>0.01517683939062707</v>
      </c>
    </row>
    <row r="281" spans="1:14" ht="12.75">
      <c r="A281" s="148"/>
      <c r="B281" s="18"/>
      <c r="C281" s="19"/>
      <c r="D281" s="19"/>
      <c r="E281" s="19"/>
      <c r="F281" s="19"/>
      <c r="G281" s="20"/>
      <c r="H281" s="21"/>
      <c r="I281" s="20"/>
      <c r="J281" s="22"/>
      <c r="K281" s="22"/>
      <c r="L281" s="23" t="s">
        <v>508</v>
      </c>
      <c r="M281" s="23" t="s">
        <v>508</v>
      </c>
      <c r="N281" s="24"/>
    </row>
    <row r="282" spans="1:14" ht="12.75">
      <c r="A282" s="148"/>
      <c r="B282" s="18" t="s">
        <v>296</v>
      </c>
      <c r="C282" s="19">
        <v>7</v>
      </c>
      <c r="D282" s="19">
        <v>12</v>
      </c>
      <c r="E282" s="19">
        <v>6</v>
      </c>
      <c r="F282" s="19" t="s">
        <v>297</v>
      </c>
      <c r="G282" s="61" t="s">
        <v>142</v>
      </c>
      <c r="H282" s="20" t="s">
        <v>314</v>
      </c>
      <c r="I282" s="20" t="s">
        <v>316</v>
      </c>
      <c r="J282" s="22">
        <f t="shared" si="0"/>
        <v>0.017</v>
      </c>
      <c r="K282" s="22">
        <f t="shared" si="1"/>
        <v>0.013065</v>
      </c>
      <c r="L282" s="23">
        <v>0.577350269189625</v>
      </c>
      <c r="M282" s="23">
        <v>1.4142135623730931</v>
      </c>
      <c r="N282" s="38">
        <f>IF(((J282^2)-(L282^2*K282^2))&lt;0,"Sb=0",(1/M282)*SQRT((J282^2)-(L282^2*K282^2)))</f>
        <v>0.010772695229143004</v>
      </c>
    </row>
    <row r="283" spans="1:14" ht="12.75">
      <c r="A283" s="148"/>
      <c r="B283" s="18" t="s">
        <v>296</v>
      </c>
      <c r="C283" s="19">
        <v>7</v>
      </c>
      <c r="D283" s="19">
        <v>12</v>
      </c>
      <c r="E283" s="19">
        <v>6</v>
      </c>
      <c r="F283" s="19" t="s">
        <v>297</v>
      </c>
      <c r="G283" s="61" t="s">
        <v>142</v>
      </c>
      <c r="H283" s="20" t="s">
        <v>314</v>
      </c>
      <c r="I283" s="20" t="s">
        <v>317</v>
      </c>
      <c r="J283" s="22">
        <f t="shared" si="0"/>
        <v>0.017</v>
      </c>
      <c r="K283" s="22">
        <f t="shared" si="1"/>
        <v>0.013065</v>
      </c>
      <c r="L283" s="23">
        <v>0.577350269189625</v>
      </c>
      <c r="M283" s="23">
        <v>1.4142135623730931</v>
      </c>
      <c r="N283" s="38">
        <f>IF(((J283^2)-(L283^2*K283^2))&lt;0,"Sb=0",(1/M283)*SQRT((J283^2)-(L283^2*K283^2)))</f>
        <v>0.010772695229143004</v>
      </c>
    </row>
    <row r="284" spans="1:14" ht="12.75">
      <c r="A284" s="148"/>
      <c r="B284" s="18" t="s">
        <v>296</v>
      </c>
      <c r="C284" s="19">
        <v>7</v>
      </c>
      <c r="D284" s="19">
        <v>12</v>
      </c>
      <c r="E284" s="19">
        <v>6</v>
      </c>
      <c r="F284" s="19" t="s">
        <v>297</v>
      </c>
      <c r="G284" s="61" t="s">
        <v>142</v>
      </c>
      <c r="H284" s="20" t="s">
        <v>314</v>
      </c>
      <c r="I284" s="20" t="s">
        <v>318</v>
      </c>
      <c r="J284" s="22">
        <f t="shared" si="0"/>
        <v>0.017</v>
      </c>
      <c r="K284" s="22">
        <f t="shared" si="1"/>
        <v>0.013065</v>
      </c>
      <c r="L284" s="76">
        <v>0.577350269189625</v>
      </c>
      <c r="M284" s="76">
        <v>1.4142135623730931</v>
      </c>
      <c r="N284" s="38">
        <f>IF(((J284^2)-(L284^2*K284^2))&lt;0,"Sb=0",(1/M284)*SQRT((J284^2)-(L284^2*K284^2)))</f>
        <v>0.010772695229143004</v>
      </c>
    </row>
    <row r="285" spans="1:14" ht="12.75">
      <c r="A285" s="148"/>
      <c r="B285" s="18"/>
      <c r="C285" s="19"/>
      <c r="D285" s="19"/>
      <c r="E285" s="19"/>
      <c r="F285" s="19"/>
      <c r="G285" s="20"/>
      <c r="H285" s="21"/>
      <c r="I285" s="20"/>
      <c r="J285" s="22"/>
      <c r="K285" s="22"/>
      <c r="L285" s="23" t="s">
        <v>508</v>
      </c>
      <c r="M285" s="23" t="s">
        <v>508</v>
      </c>
      <c r="N285" s="24"/>
    </row>
    <row r="286" spans="1:14" ht="12.75">
      <c r="A286" s="148"/>
      <c r="B286" s="18" t="s">
        <v>296</v>
      </c>
      <c r="C286" s="19">
        <v>7</v>
      </c>
      <c r="D286" s="19">
        <v>12</v>
      </c>
      <c r="E286" s="19">
        <v>6</v>
      </c>
      <c r="F286" s="19" t="s">
        <v>297</v>
      </c>
      <c r="G286" s="61" t="s">
        <v>142</v>
      </c>
      <c r="H286" s="20" t="s">
        <v>314</v>
      </c>
      <c r="I286" s="21" t="s">
        <v>319</v>
      </c>
      <c r="J286" s="22">
        <f t="shared" si="0"/>
        <v>0.017</v>
      </c>
      <c r="K286" s="22">
        <f t="shared" si="1"/>
        <v>0.013065</v>
      </c>
      <c r="L286" s="23">
        <v>0.8944271909999146</v>
      </c>
      <c r="M286" s="23">
        <v>2.2360679774997867</v>
      </c>
      <c r="N286" s="38">
        <f>IF(((J286^2)-(L286^2*K286^2))&lt;0,"Sb=0",(1/M286)*SQRT((J286^2)-(L286^2*K286^2)))</f>
        <v>0.005521677643615223</v>
      </c>
    </row>
    <row r="287" spans="1:14" ht="12.75">
      <c r="A287" s="148"/>
      <c r="B287" s="18" t="s">
        <v>296</v>
      </c>
      <c r="C287" s="19">
        <v>7</v>
      </c>
      <c r="D287" s="19">
        <v>12</v>
      </c>
      <c r="E287" s="19">
        <v>6</v>
      </c>
      <c r="F287" s="19" t="s">
        <v>297</v>
      </c>
      <c r="G287" s="61" t="s">
        <v>142</v>
      </c>
      <c r="H287" s="20" t="s">
        <v>314</v>
      </c>
      <c r="I287" s="20" t="s">
        <v>320</v>
      </c>
      <c r="J287" s="22">
        <f t="shared" si="0"/>
        <v>0.017</v>
      </c>
      <c r="K287" s="22">
        <f t="shared" si="1"/>
        <v>0.013065</v>
      </c>
      <c r="L287" s="23">
        <v>0.8944271909999146</v>
      </c>
      <c r="M287" s="23">
        <v>2.2360679774997867</v>
      </c>
      <c r="N287" s="38">
        <f>IF(((J287^2)-(L287^2*K287^2))&lt;0,"Sb=0",(1/M287)*SQRT((J287^2)-(L287^2*K287^2)))</f>
        <v>0.005521677643615223</v>
      </c>
    </row>
    <row r="288" spans="1:14" ht="13.5" thickBot="1">
      <c r="A288" s="148"/>
      <c r="B288" s="11" t="s">
        <v>296</v>
      </c>
      <c r="C288" s="12">
        <v>7</v>
      </c>
      <c r="D288" s="12">
        <v>12</v>
      </c>
      <c r="E288" s="12">
        <v>6</v>
      </c>
      <c r="F288" s="12" t="s">
        <v>297</v>
      </c>
      <c r="G288" s="50" t="s">
        <v>142</v>
      </c>
      <c r="H288" s="13" t="s">
        <v>314</v>
      </c>
      <c r="I288" s="13" t="s">
        <v>315</v>
      </c>
      <c r="J288" s="15">
        <f t="shared" si="0"/>
        <v>0.017</v>
      </c>
      <c r="K288" s="15">
        <f t="shared" si="1"/>
        <v>0.013065</v>
      </c>
      <c r="L288" s="16">
        <v>0.8944271909999146</v>
      </c>
      <c r="M288" s="16">
        <v>2.2360679774997867</v>
      </c>
      <c r="N288" s="37">
        <f>IF(((J288^2)-(L288^2*K288^2))&lt;0,"Sb=0",(1/M288)*SQRT((J288^2)-(L288^2*K288^2)))</f>
        <v>0.005521677643615223</v>
      </c>
    </row>
    <row r="289" spans="1:14" ht="14.25" thickBot="1" thickTop="1">
      <c r="A289" s="53"/>
      <c r="H289" s="1"/>
      <c r="J289" s="3"/>
      <c r="K289" s="3"/>
      <c r="L289" s="4" t="s">
        <v>508</v>
      </c>
      <c r="M289" s="4" t="s">
        <v>508</v>
      </c>
      <c r="N289" s="3"/>
    </row>
    <row r="290" spans="1:14" ht="13.5" thickTop="1">
      <c r="A290" s="148"/>
      <c r="B290" s="5" t="s">
        <v>321</v>
      </c>
      <c r="C290" s="6">
        <v>6</v>
      </c>
      <c r="D290" s="6">
        <v>11</v>
      </c>
      <c r="E290" s="6">
        <v>6</v>
      </c>
      <c r="F290" s="6" t="s">
        <v>322</v>
      </c>
      <c r="G290" s="46" t="s">
        <v>142</v>
      </c>
      <c r="H290" s="8" t="s">
        <v>323</v>
      </c>
      <c r="I290" s="7" t="s">
        <v>328</v>
      </c>
      <c r="J290" s="9">
        <f t="shared" si="0"/>
        <v>0.017</v>
      </c>
      <c r="K290" s="9">
        <f t="shared" si="1"/>
        <v>0.013065</v>
      </c>
      <c r="L290" s="10">
        <v>0.5477225575051657</v>
      </c>
      <c r="M290" s="10">
        <v>1.224744871391588</v>
      </c>
      <c r="N290" s="36">
        <f>IF(((J290^2)-(L290^2*K290^2))&lt;0,"Sb=0",(1/M290)*SQRT((J290^2)-(L290^2*K290^2)))</f>
        <v>0.012590783203068306</v>
      </c>
    </row>
    <row r="291" spans="1:14" ht="12.75">
      <c r="A291" s="148"/>
      <c r="B291" s="18" t="s">
        <v>321</v>
      </c>
      <c r="C291" s="19">
        <v>6</v>
      </c>
      <c r="D291" s="19">
        <v>11</v>
      </c>
      <c r="E291" s="19">
        <v>6</v>
      </c>
      <c r="F291" s="19" t="s">
        <v>322</v>
      </c>
      <c r="G291" s="61" t="s">
        <v>142</v>
      </c>
      <c r="H291" s="21" t="s">
        <v>323</v>
      </c>
      <c r="I291" s="20" t="s">
        <v>329</v>
      </c>
      <c r="J291" s="22">
        <f t="shared" si="0"/>
        <v>0.017</v>
      </c>
      <c r="K291" s="22">
        <f t="shared" si="1"/>
        <v>0.013065</v>
      </c>
      <c r="L291" s="23">
        <v>0.5477225575051657</v>
      </c>
      <c r="M291" s="23">
        <v>1.224744871391588</v>
      </c>
      <c r="N291" s="38">
        <f>IF(((J291^2)-(L291^2*K291^2))&lt;0,"Sb=0",(1/M291)*SQRT((J291^2)-(L291^2*K291^2)))</f>
        <v>0.012590783203068306</v>
      </c>
    </row>
    <row r="292" spans="1:14" ht="12.75">
      <c r="A292" s="148"/>
      <c r="B292" s="18"/>
      <c r="C292" s="19"/>
      <c r="D292" s="19"/>
      <c r="E292" s="19"/>
      <c r="F292" s="19"/>
      <c r="G292" s="20"/>
      <c r="H292" s="21"/>
      <c r="I292" s="20"/>
      <c r="J292" s="22"/>
      <c r="K292" s="22"/>
      <c r="L292" s="23" t="s">
        <v>508</v>
      </c>
      <c r="M292" s="23" t="s">
        <v>508</v>
      </c>
      <c r="N292" s="24"/>
    </row>
    <row r="293" spans="1:14" ht="12.75">
      <c r="A293" s="148"/>
      <c r="B293" s="18" t="s">
        <v>321</v>
      </c>
      <c r="C293" s="19">
        <v>6</v>
      </c>
      <c r="D293" s="19">
        <v>11</v>
      </c>
      <c r="E293" s="19">
        <v>6</v>
      </c>
      <c r="F293" s="19" t="s">
        <v>322</v>
      </c>
      <c r="G293" s="61" t="s">
        <v>142</v>
      </c>
      <c r="H293" s="21" t="s">
        <v>323</v>
      </c>
      <c r="I293" s="20" t="s">
        <v>325</v>
      </c>
      <c r="J293" s="22">
        <f t="shared" si="0"/>
        <v>0.017</v>
      </c>
      <c r="K293" s="22">
        <f t="shared" si="1"/>
        <v>0.013065</v>
      </c>
      <c r="L293" s="23">
        <v>0.5700877125495686</v>
      </c>
      <c r="M293" s="23">
        <v>1.0606601717798205</v>
      </c>
      <c r="N293" s="38">
        <f>IF(((J293^2)-(L293^2*K293^2))&lt;0,"Sb=0",(1/M293)*SQRT((J293^2)-(L293^2*K293^2)))</f>
        <v>0.01440754052185484</v>
      </c>
    </row>
    <row r="294" spans="1:14" ht="12.75">
      <c r="A294" s="148"/>
      <c r="B294" s="18" t="s">
        <v>321</v>
      </c>
      <c r="C294" s="19">
        <v>6</v>
      </c>
      <c r="D294" s="19">
        <v>11</v>
      </c>
      <c r="E294" s="19">
        <v>6</v>
      </c>
      <c r="F294" s="19" t="s">
        <v>322</v>
      </c>
      <c r="G294" s="61" t="s">
        <v>142</v>
      </c>
      <c r="H294" s="21" t="s">
        <v>323</v>
      </c>
      <c r="I294" s="20" t="s">
        <v>324</v>
      </c>
      <c r="J294" s="22">
        <f aca="true" t="shared" si="10" ref="J294:J301">$J$8</f>
        <v>0.017</v>
      </c>
      <c r="K294" s="22">
        <f aca="true" t="shared" si="11" ref="K294:K301">$K$8</f>
        <v>0.013065</v>
      </c>
      <c r="L294" s="23">
        <v>0.5700877125495686</v>
      </c>
      <c r="M294" s="23">
        <v>1.0606601717798205</v>
      </c>
      <c r="N294" s="38">
        <f>IF(((J294^2)-(L294^2*K294^2))&lt;0,"Sb=0",(1/M294)*SQRT((J294^2)-(L294^2*K294^2)))</f>
        <v>0.01440754052185484</v>
      </c>
    </row>
    <row r="295" spans="1:14" ht="12.75">
      <c r="A295" s="148"/>
      <c r="B295" s="18"/>
      <c r="C295" s="19"/>
      <c r="D295" s="19"/>
      <c r="E295" s="19"/>
      <c r="F295" s="19"/>
      <c r="G295" s="20"/>
      <c r="H295" s="21"/>
      <c r="I295" s="20"/>
      <c r="J295" s="22"/>
      <c r="K295" s="22"/>
      <c r="L295" s="23" t="s">
        <v>508</v>
      </c>
      <c r="M295" s="23" t="s">
        <v>508</v>
      </c>
      <c r="N295" s="24"/>
    </row>
    <row r="296" spans="1:14" ht="12.75">
      <c r="A296" s="148"/>
      <c r="B296" s="18" t="s">
        <v>321</v>
      </c>
      <c r="C296" s="19">
        <v>6</v>
      </c>
      <c r="D296" s="19">
        <v>11</v>
      </c>
      <c r="E296" s="19">
        <v>6</v>
      </c>
      <c r="F296" s="19" t="s">
        <v>322</v>
      </c>
      <c r="G296" s="61" t="s">
        <v>142</v>
      </c>
      <c r="H296" s="20" t="s">
        <v>324</v>
      </c>
      <c r="I296" s="20" t="s">
        <v>325</v>
      </c>
      <c r="J296" s="22">
        <f t="shared" si="10"/>
        <v>0.017</v>
      </c>
      <c r="K296" s="22">
        <f t="shared" si="11"/>
        <v>0.013065</v>
      </c>
      <c r="L296" s="23">
        <v>1</v>
      </c>
      <c r="M296" s="23">
        <v>1.4142135623730956</v>
      </c>
      <c r="N296" s="38">
        <f>IF(((J296^2)-(L296^2*K296^2))&lt;0,"Sb=0",(1/M296)*SQRT((J296^2)-(L296^2*K296^2)))</f>
        <v>0.00769109143750092</v>
      </c>
    </row>
    <row r="297" spans="1:14" ht="12.75">
      <c r="A297" s="148"/>
      <c r="B297" s="18"/>
      <c r="C297" s="19"/>
      <c r="D297" s="19"/>
      <c r="E297" s="19"/>
      <c r="F297" s="19"/>
      <c r="G297" s="20"/>
      <c r="H297" s="21"/>
      <c r="I297" s="20"/>
      <c r="J297" s="22"/>
      <c r="K297" s="22"/>
      <c r="L297" s="23" t="s">
        <v>508</v>
      </c>
      <c r="M297" s="23" t="s">
        <v>508</v>
      </c>
      <c r="N297" s="24"/>
    </row>
    <row r="298" spans="1:14" ht="12.75">
      <c r="A298" s="148"/>
      <c r="B298" s="18" t="s">
        <v>321</v>
      </c>
      <c r="C298" s="19">
        <v>6</v>
      </c>
      <c r="D298" s="19">
        <v>11</v>
      </c>
      <c r="E298" s="19">
        <v>6</v>
      </c>
      <c r="F298" s="19" t="s">
        <v>322</v>
      </c>
      <c r="G298" s="61" t="s">
        <v>142</v>
      </c>
      <c r="H298" s="20" t="s">
        <v>324</v>
      </c>
      <c r="I298" s="21" t="s">
        <v>326</v>
      </c>
      <c r="J298" s="22">
        <f t="shared" si="10"/>
        <v>0.017</v>
      </c>
      <c r="K298" s="22">
        <f t="shared" si="11"/>
        <v>0.013065</v>
      </c>
      <c r="L298" s="23">
        <v>1.1832159566199236</v>
      </c>
      <c r="M298" s="23">
        <v>2.2360679774997907</v>
      </c>
      <c r="N298" s="38">
        <f>IF(((J298^2)-(L298^2*K298^2))&lt;0,"Sb=0",(1/M298)*SQRT((J298^2)-(L298^2*K298^2)))</f>
        <v>0.0031631656611691965</v>
      </c>
    </row>
    <row r="299" spans="1:14" ht="12.75">
      <c r="A299" s="148"/>
      <c r="B299" s="18" t="s">
        <v>321</v>
      </c>
      <c r="C299" s="19">
        <v>6</v>
      </c>
      <c r="D299" s="19">
        <v>11</v>
      </c>
      <c r="E299" s="19">
        <v>6</v>
      </c>
      <c r="F299" s="19" t="s">
        <v>322</v>
      </c>
      <c r="G299" s="61" t="s">
        <v>142</v>
      </c>
      <c r="H299" s="20" t="s">
        <v>324</v>
      </c>
      <c r="I299" s="20" t="s">
        <v>327</v>
      </c>
      <c r="J299" s="22">
        <f t="shared" si="10"/>
        <v>0.017</v>
      </c>
      <c r="K299" s="22">
        <f t="shared" si="11"/>
        <v>0.013065</v>
      </c>
      <c r="L299" s="23">
        <v>1.1832159566199236</v>
      </c>
      <c r="M299" s="23">
        <v>2.2360679774997907</v>
      </c>
      <c r="N299" s="38">
        <f>IF(((J299^2)-(L299^2*K299^2))&lt;0,"Sb=0",(1/M299)*SQRT((J299^2)-(L299^2*K299^2)))</f>
        <v>0.0031631656611691965</v>
      </c>
    </row>
    <row r="300" spans="1:14" ht="12.75">
      <c r="A300" s="148"/>
      <c r="B300" s="18" t="s">
        <v>321</v>
      </c>
      <c r="C300" s="19">
        <v>6</v>
      </c>
      <c r="D300" s="19">
        <v>11</v>
      </c>
      <c r="E300" s="19">
        <v>6</v>
      </c>
      <c r="F300" s="19" t="s">
        <v>322</v>
      </c>
      <c r="G300" s="61" t="s">
        <v>142</v>
      </c>
      <c r="H300" s="20" t="s">
        <v>324</v>
      </c>
      <c r="I300" s="20" t="s">
        <v>328</v>
      </c>
      <c r="J300" s="22">
        <f t="shared" si="10"/>
        <v>0.017</v>
      </c>
      <c r="K300" s="22">
        <f t="shared" si="11"/>
        <v>0.013065</v>
      </c>
      <c r="L300" s="23">
        <v>1.1832159566199236</v>
      </c>
      <c r="M300" s="23">
        <v>2.2360679774997907</v>
      </c>
      <c r="N300" s="38">
        <f>IF(((J300^2)-(L300^2*K300^2))&lt;0,"Sb=0",(1/M300)*SQRT((J300^2)-(L300^2*K300^2)))</f>
        <v>0.0031631656611691965</v>
      </c>
    </row>
    <row r="301" spans="1:14" ht="13.5" thickBot="1">
      <c r="A301" s="148"/>
      <c r="B301" s="11" t="s">
        <v>321</v>
      </c>
      <c r="C301" s="12">
        <v>6</v>
      </c>
      <c r="D301" s="12">
        <v>11</v>
      </c>
      <c r="E301" s="12">
        <v>6</v>
      </c>
      <c r="F301" s="12" t="s">
        <v>322</v>
      </c>
      <c r="G301" s="50" t="s">
        <v>142</v>
      </c>
      <c r="H301" s="13" t="s">
        <v>324</v>
      </c>
      <c r="I301" s="13" t="s">
        <v>329</v>
      </c>
      <c r="J301" s="15">
        <f t="shared" si="10"/>
        <v>0.017</v>
      </c>
      <c r="K301" s="15">
        <f t="shared" si="11"/>
        <v>0.013065</v>
      </c>
      <c r="L301" s="16">
        <v>1.1832159566199236</v>
      </c>
      <c r="M301" s="16">
        <v>2.2360679774997907</v>
      </c>
      <c r="N301" s="37">
        <f>IF(((J301^2)-(L301^2*K301^2))&lt;0,"Sb=0",(1/M301)*SQRT((J301^2)-(L301^2*K301^2)))</f>
        <v>0.0031631656611691965</v>
      </c>
    </row>
    <row r="302" spans="1:14" ht="14.25" thickBot="1" thickTop="1">
      <c r="A302" s="53"/>
      <c r="H302" s="1"/>
      <c r="J302" s="3"/>
      <c r="K302" s="3"/>
      <c r="L302" s="4" t="s">
        <v>508</v>
      </c>
      <c r="M302" s="4" t="s">
        <v>508</v>
      </c>
      <c r="N302" s="3"/>
    </row>
    <row r="303" spans="1:14" ht="13.5" thickTop="1">
      <c r="A303" s="148"/>
      <c r="B303" s="5" t="s">
        <v>30</v>
      </c>
      <c r="C303" s="6">
        <v>5</v>
      </c>
      <c r="D303" s="6">
        <v>7</v>
      </c>
      <c r="E303" s="6">
        <v>3</v>
      </c>
      <c r="F303" s="25" t="s">
        <v>142</v>
      </c>
      <c r="G303" s="7" t="s">
        <v>57</v>
      </c>
      <c r="H303" s="8" t="s">
        <v>31</v>
      </c>
      <c r="I303" s="7" t="s">
        <v>32</v>
      </c>
      <c r="J303" s="9">
        <f t="shared" si="0"/>
        <v>0.017</v>
      </c>
      <c r="K303" s="9">
        <f t="shared" si="1"/>
        <v>0.013065</v>
      </c>
      <c r="L303" s="10">
        <v>0.6123724356957941</v>
      </c>
      <c r="M303" s="10">
        <v>1.2247448713915883</v>
      </c>
      <c r="N303" s="36">
        <f>IF(((J303^2)-(L303^2*K303^2))&lt;0,"Sb=0",(1/M303)*SQRT((J303^2)-(L303^2*K303^2)))</f>
        <v>0.012247167444624367</v>
      </c>
    </row>
    <row r="304" spans="1:14" ht="12.75">
      <c r="A304" s="148"/>
      <c r="B304" s="18"/>
      <c r="C304" s="19"/>
      <c r="D304" s="19"/>
      <c r="E304" s="19"/>
      <c r="F304" s="19"/>
      <c r="G304" s="20"/>
      <c r="H304" s="21"/>
      <c r="I304" s="20"/>
      <c r="J304" s="22"/>
      <c r="K304" s="22"/>
      <c r="L304" s="23" t="s">
        <v>508</v>
      </c>
      <c r="M304" s="23" t="s">
        <v>508</v>
      </c>
      <c r="N304" s="24"/>
    </row>
    <row r="305" spans="1:14" ht="12.75">
      <c r="A305" s="148"/>
      <c r="B305" s="18" t="s">
        <v>30</v>
      </c>
      <c r="C305" s="19">
        <v>5</v>
      </c>
      <c r="D305" s="19">
        <v>7</v>
      </c>
      <c r="E305" s="19">
        <v>3</v>
      </c>
      <c r="F305" s="26" t="s">
        <v>142</v>
      </c>
      <c r="G305" s="20" t="s">
        <v>57</v>
      </c>
      <c r="H305" s="21" t="s">
        <v>31</v>
      </c>
      <c r="I305" s="20" t="s">
        <v>33</v>
      </c>
      <c r="J305" s="22">
        <f t="shared" si="0"/>
        <v>0.017</v>
      </c>
      <c r="K305" s="22">
        <f t="shared" si="1"/>
        <v>0.013065</v>
      </c>
      <c r="L305" s="23">
        <v>0.5863019699779283</v>
      </c>
      <c r="M305" s="23">
        <v>1.0606601717798205</v>
      </c>
      <c r="N305" s="38">
        <f>IF(((J305^2)-(L305^2*K305^2))&lt;0,"Sb=0",(1/M305)*SQRT((J305^2)-(L305^2*K305^2)))</f>
        <v>0.014308470223573493</v>
      </c>
    </row>
    <row r="306" spans="1:14" ht="13.5" thickBot="1">
      <c r="A306" s="148"/>
      <c r="B306" s="11" t="s">
        <v>30</v>
      </c>
      <c r="C306" s="12">
        <v>5</v>
      </c>
      <c r="D306" s="12">
        <v>7</v>
      </c>
      <c r="E306" s="12">
        <v>3</v>
      </c>
      <c r="F306" s="27" t="s">
        <v>142</v>
      </c>
      <c r="G306" s="13" t="s">
        <v>57</v>
      </c>
      <c r="H306" s="14" t="s">
        <v>31</v>
      </c>
      <c r="I306" s="13" t="s">
        <v>34</v>
      </c>
      <c r="J306" s="15">
        <f t="shared" si="0"/>
        <v>0.017</v>
      </c>
      <c r="K306" s="15">
        <f t="shared" si="1"/>
        <v>0.013065</v>
      </c>
      <c r="L306" s="16">
        <v>0.5863019699779283</v>
      </c>
      <c r="M306" s="16">
        <v>1.0606601717798205</v>
      </c>
      <c r="N306" s="37">
        <f>IF(((J306^2)-(L306^2*K306^2))&lt;0,"Sb=0",(1/M306)*SQRT((J306^2)-(L306^2*K306^2)))</f>
        <v>0.014308470223573493</v>
      </c>
    </row>
    <row r="307" spans="1:13" ht="14.25" thickBot="1" thickTop="1">
      <c r="A307" s="53"/>
      <c r="B307" s="20"/>
      <c r="C307" s="19"/>
      <c r="D307" s="19"/>
      <c r="E307" s="19"/>
      <c r="F307" s="26"/>
      <c r="G307" s="20"/>
      <c r="H307" s="21"/>
      <c r="I307" s="20"/>
      <c r="J307" s="22"/>
      <c r="K307" s="22"/>
      <c r="L307" s="23" t="s">
        <v>508</v>
      </c>
      <c r="M307" s="23" t="s">
        <v>508</v>
      </c>
    </row>
    <row r="308" spans="1:14" ht="13.5" thickTop="1">
      <c r="A308" s="148"/>
      <c r="B308" s="5" t="s">
        <v>44</v>
      </c>
      <c r="C308" s="6">
        <v>5</v>
      </c>
      <c r="D308" s="6">
        <v>8</v>
      </c>
      <c r="E308" s="6">
        <v>4</v>
      </c>
      <c r="F308" s="6" t="s">
        <v>146</v>
      </c>
      <c r="G308" s="7" t="s">
        <v>127</v>
      </c>
      <c r="H308" s="8" t="s">
        <v>509</v>
      </c>
      <c r="I308" s="7" t="s">
        <v>188</v>
      </c>
      <c r="J308" s="9">
        <f>$J$8</f>
        <v>0.017</v>
      </c>
      <c r="K308" s="9">
        <f>$K$8</f>
        <v>0.013065</v>
      </c>
      <c r="L308" s="10">
        <v>0.417475405605785</v>
      </c>
      <c r="M308" s="10">
        <v>1.014889156509223</v>
      </c>
      <c r="N308" s="36">
        <f>IF(((J308^2)-(L308^2*K308^2))&lt;0,"Sb=0",(1/M308)*SQRT((J308^2)-(L308^2*K308^2)))</f>
        <v>0.015865038655031957</v>
      </c>
    </row>
    <row r="309" spans="1:14" ht="12.75">
      <c r="A309" s="148"/>
      <c r="B309" s="18" t="s">
        <v>44</v>
      </c>
      <c r="C309" s="19">
        <v>5</v>
      </c>
      <c r="D309" s="19">
        <v>8</v>
      </c>
      <c r="E309" s="19">
        <v>4</v>
      </c>
      <c r="F309" s="19" t="s">
        <v>146</v>
      </c>
      <c r="G309" s="20" t="s">
        <v>127</v>
      </c>
      <c r="H309" s="21" t="s">
        <v>509</v>
      </c>
      <c r="I309" s="70" t="s">
        <v>189</v>
      </c>
      <c r="J309" s="22">
        <f>$J$8</f>
        <v>0.017</v>
      </c>
      <c r="K309" s="22">
        <f>$K$8</f>
        <v>0.013065</v>
      </c>
      <c r="L309" s="23">
        <v>0.417475405605785</v>
      </c>
      <c r="M309" s="23">
        <v>1.014889156509223</v>
      </c>
      <c r="N309" s="38">
        <f>IF(((J309^2)-(L309^2*K309^2))&lt;0,"Sb=0",(1/M309)*SQRT((J309^2)-(L309^2*K309^2)))</f>
        <v>0.015865038655031957</v>
      </c>
    </row>
    <row r="310" spans="1:14" ht="12.75">
      <c r="A310" s="148"/>
      <c r="B310" s="18"/>
      <c r="C310" s="19"/>
      <c r="D310" s="19"/>
      <c r="E310" s="19"/>
      <c r="F310" s="19"/>
      <c r="G310" s="26"/>
      <c r="H310" s="21"/>
      <c r="I310" s="70"/>
      <c r="J310" s="22"/>
      <c r="K310" s="22"/>
      <c r="L310" s="23" t="s">
        <v>508</v>
      </c>
      <c r="M310" s="23" t="s">
        <v>508</v>
      </c>
      <c r="N310" s="74"/>
    </row>
    <row r="311" spans="1:14" ht="12.75">
      <c r="A311" s="148"/>
      <c r="B311" s="18" t="s">
        <v>44</v>
      </c>
      <c r="C311" s="19">
        <v>5</v>
      </c>
      <c r="D311" s="19">
        <v>8</v>
      </c>
      <c r="E311" s="19">
        <v>4</v>
      </c>
      <c r="F311" s="19" t="s">
        <v>146</v>
      </c>
      <c r="G311" s="20" t="s">
        <v>127</v>
      </c>
      <c r="H311" s="20" t="s">
        <v>45</v>
      </c>
      <c r="I311" s="20" t="s">
        <v>150</v>
      </c>
      <c r="J311" s="22">
        <f t="shared" si="0"/>
        <v>0.017</v>
      </c>
      <c r="K311" s="22">
        <f t="shared" si="1"/>
        <v>0.013065</v>
      </c>
      <c r="L311" s="23">
        <v>0.534522483824849</v>
      </c>
      <c r="M311" s="23">
        <v>1.4142135623730956</v>
      </c>
      <c r="N311" s="38">
        <f>IF(((J311^2)-(L311^2*K311^2))&lt;0,"Sb=0",(1/M311)*SQRT((J311^2)-(L311^2*K311^2)))</f>
        <v>0.010959703951945308</v>
      </c>
    </row>
    <row r="312" spans="1:14" ht="12.75">
      <c r="A312" s="148"/>
      <c r="B312" s="18"/>
      <c r="C312" s="19"/>
      <c r="D312" s="19"/>
      <c r="E312" s="19"/>
      <c r="F312" s="26"/>
      <c r="G312" s="20"/>
      <c r="H312" s="21"/>
      <c r="I312" s="20"/>
      <c r="J312" s="22"/>
      <c r="K312" s="22"/>
      <c r="L312" s="23" t="s">
        <v>508</v>
      </c>
      <c r="M312" s="23" t="s">
        <v>508</v>
      </c>
      <c r="N312" s="34"/>
    </row>
    <row r="313" spans="1:14" ht="13.5" thickBot="1">
      <c r="A313" s="148"/>
      <c r="B313" s="11" t="s">
        <v>44</v>
      </c>
      <c r="C313" s="12">
        <v>5</v>
      </c>
      <c r="D313" s="12">
        <v>8</v>
      </c>
      <c r="E313" s="12">
        <v>4</v>
      </c>
      <c r="F313" s="12" t="s">
        <v>146</v>
      </c>
      <c r="G313" s="13" t="s">
        <v>127</v>
      </c>
      <c r="H313" s="13" t="s">
        <v>188</v>
      </c>
      <c r="I313" s="13" t="s">
        <v>190</v>
      </c>
      <c r="J313" s="15">
        <f>$J$8</f>
        <v>0.017</v>
      </c>
      <c r="K313" s="15">
        <f>$K$8</f>
        <v>0.013065</v>
      </c>
      <c r="L313" s="16">
        <v>0.5345224838248489</v>
      </c>
      <c r="M313" s="16">
        <v>1.4142135623730954</v>
      </c>
      <c r="N313" s="37">
        <f>IF(((J313^2)-(L313^2*K313^2))&lt;0,"Sb=0",(1/M313)*SQRT((J313^2)-(L313^2*K313^2)))</f>
        <v>0.01095970395194531</v>
      </c>
    </row>
    <row r="314" spans="1:13" ht="14.25" thickBot="1" thickTop="1">
      <c r="A314" s="53"/>
      <c r="B314" s="20"/>
      <c r="C314" s="19"/>
      <c r="D314" s="19"/>
      <c r="E314" s="19"/>
      <c r="F314" s="26"/>
      <c r="G314" s="20"/>
      <c r="H314" s="21"/>
      <c r="I314" s="20"/>
      <c r="J314" s="22"/>
      <c r="K314" s="22"/>
      <c r="L314" s="23" t="s">
        <v>508</v>
      </c>
      <c r="M314" s="23" t="s">
        <v>508</v>
      </c>
    </row>
    <row r="315" spans="1:14" ht="13.5" thickTop="1">
      <c r="A315" s="152"/>
      <c r="B315" s="5" t="s">
        <v>39</v>
      </c>
      <c r="C315" s="6">
        <v>6</v>
      </c>
      <c r="D315" s="6">
        <v>11</v>
      </c>
      <c r="E315" s="6">
        <v>6</v>
      </c>
      <c r="F315" s="6" t="s">
        <v>144</v>
      </c>
      <c r="G315" s="7" t="s">
        <v>65</v>
      </c>
      <c r="H315" s="8" t="s">
        <v>40</v>
      </c>
      <c r="I315" s="7" t="s">
        <v>41</v>
      </c>
      <c r="J315" s="9">
        <f t="shared" si="0"/>
        <v>0.017</v>
      </c>
      <c r="K315" s="9">
        <f t="shared" si="1"/>
        <v>0.013065</v>
      </c>
      <c r="L315" s="10">
        <v>0.3550872519842684</v>
      </c>
      <c r="M315" s="10">
        <v>1.0148891565092228</v>
      </c>
      <c r="N315" s="36">
        <f>IF(((J315^2)-(L315^2*K315^2))&lt;0,"Sb=0",(1/M315)*SQRT((J315^2)-(L315^2*K315^2)))</f>
        <v>0.016114809105259184</v>
      </c>
    </row>
    <row r="316" spans="1:14" ht="12.75">
      <c r="A316" s="152"/>
      <c r="B316" s="18" t="s">
        <v>39</v>
      </c>
      <c r="C316" s="19">
        <v>6</v>
      </c>
      <c r="D316" s="19">
        <v>11</v>
      </c>
      <c r="E316" s="19">
        <v>6</v>
      </c>
      <c r="F316" s="19" t="s">
        <v>144</v>
      </c>
      <c r="G316" s="20" t="s">
        <v>65</v>
      </c>
      <c r="H316" s="21" t="s">
        <v>40</v>
      </c>
      <c r="I316" s="20" t="s">
        <v>42</v>
      </c>
      <c r="J316" s="22">
        <f t="shared" si="0"/>
        <v>0.017</v>
      </c>
      <c r="K316" s="22">
        <f t="shared" si="1"/>
        <v>0.013065</v>
      </c>
      <c r="L316" s="23">
        <v>0.3550872519842684</v>
      </c>
      <c r="M316" s="23">
        <v>1.0148891565092228</v>
      </c>
      <c r="N316" s="38">
        <f>IF(((J316^2)-(L316^2*K316^2))&lt;0,"Sb=0",(1/M316)*SQRT((J316^2)-(L316^2*K316^2)))</f>
        <v>0.016114809105259184</v>
      </c>
    </row>
    <row r="317" spans="1:14" ht="12.75">
      <c r="A317" s="152"/>
      <c r="B317" s="18" t="s">
        <v>39</v>
      </c>
      <c r="C317" s="19">
        <v>6</v>
      </c>
      <c r="D317" s="19">
        <v>11</v>
      </c>
      <c r="E317" s="19">
        <v>6</v>
      </c>
      <c r="F317" s="19" t="s">
        <v>144</v>
      </c>
      <c r="G317" s="20" t="s">
        <v>65</v>
      </c>
      <c r="H317" s="21" t="s">
        <v>40</v>
      </c>
      <c r="I317" s="20" t="s">
        <v>330</v>
      </c>
      <c r="J317" s="22">
        <f>$J$8</f>
        <v>0.017</v>
      </c>
      <c r="K317" s="22">
        <f>$K$8</f>
        <v>0.013065</v>
      </c>
      <c r="L317" s="23">
        <v>0.3550872519842684</v>
      </c>
      <c r="M317" s="23">
        <v>1.0148891565092228</v>
      </c>
      <c r="N317" s="38">
        <f>IF(((J317^2)-(L317^2*K317^2))&lt;0,"Sb=0",(1/M317)*SQRT((J317^2)-(L317^2*K317^2)))</f>
        <v>0.016114809105259184</v>
      </c>
    </row>
    <row r="318" spans="1:14" ht="12.75">
      <c r="A318" s="152"/>
      <c r="B318" s="18"/>
      <c r="C318" s="19"/>
      <c r="D318" s="19"/>
      <c r="E318" s="19"/>
      <c r="F318" s="19"/>
      <c r="G318" s="20"/>
      <c r="H318" s="21"/>
      <c r="I318" s="20"/>
      <c r="J318" s="22"/>
      <c r="K318" s="22"/>
      <c r="L318" s="23" t="s">
        <v>508</v>
      </c>
      <c r="M318" s="23" t="s">
        <v>508</v>
      </c>
      <c r="N318" s="74"/>
    </row>
    <row r="319" spans="1:14" ht="12.75">
      <c r="A319" s="152"/>
      <c r="B319" s="18" t="s">
        <v>39</v>
      </c>
      <c r="C319" s="19">
        <v>6</v>
      </c>
      <c r="D319" s="19">
        <v>11</v>
      </c>
      <c r="E319" s="19">
        <v>6</v>
      </c>
      <c r="F319" s="19" t="s">
        <v>144</v>
      </c>
      <c r="G319" s="20" t="s">
        <v>65</v>
      </c>
      <c r="H319" s="70" t="s">
        <v>522</v>
      </c>
      <c r="I319" s="70" t="s">
        <v>523</v>
      </c>
      <c r="J319" s="22">
        <f>$J$8</f>
        <v>0.017</v>
      </c>
      <c r="K319" s="22">
        <f>$K$8</f>
        <v>0.013065</v>
      </c>
      <c r="L319" s="23">
        <v>0.5989</v>
      </c>
      <c r="M319" s="23">
        <v>1.7321</v>
      </c>
      <c r="N319" s="38">
        <f>IF(((J319^2)-(L319^2*K319^2))&lt;0,"Sb=0",(1/M319)*SQRT((J319^2)-(L319^2*K319^2)))</f>
        <v>0.008713251424925775</v>
      </c>
    </row>
    <row r="320" spans="1:14" ht="12.75">
      <c r="A320" s="152"/>
      <c r="B320" s="18" t="s">
        <v>39</v>
      </c>
      <c r="C320" s="19">
        <v>6</v>
      </c>
      <c r="D320" s="19">
        <v>11</v>
      </c>
      <c r="E320" s="19">
        <v>6</v>
      </c>
      <c r="F320" s="19" t="s">
        <v>144</v>
      </c>
      <c r="G320" s="20" t="s">
        <v>65</v>
      </c>
      <c r="H320" s="70" t="s">
        <v>523</v>
      </c>
      <c r="I320" s="70" t="s">
        <v>524</v>
      </c>
      <c r="J320" s="22">
        <f>$J$8</f>
        <v>0.017</v>
      </c>
      <c r="K320" s="22">
        <f>$K$8</f>
        <v>0.013065</v>
      </c>
      <c r="L320" s="23">
        <v>0.433</v>
      </c>
      <c r="M320" s="23">
        <v>1.2247</v>
      </c>
      <c r="N320" s="165">
        <f>IF(((J320^2)-(L320^2*K320^2))&lt;0,"Sb=0",(1/M320)*SQRT((J320^2)-(L320^2*K320^2)))</f>
        <v>0.013089831749224717</v>
      </c>
    </row>
    <row r="321" spans="1:14" ht="12.75">
      <c r="A321" s="152"/>
      <c r="B321" s="18"/>
      <c r="C321" s="19"/>
      <c r="D321" s="19"/>
      <c r="E321" s="19"/>
      <c r="F321" s="19"/>
      <c r="G321" s="20"/>
      <c r="H321" s="21"/>
      <c r="I321" s="20"/>
      <c r="J321" s="22"/>
      <c r="K321" s="22"/>
      <c r="L321" s="23"/>
      <c r="M321" s="23"/>
      <c r="N321" s="74"/>
    </row>
    <row r="322" spans="1:14" ht="12.75">
      <c r="A322" s="152"/>
      <c r="B322" s="18" t="s">
        <v>39</v>
      </c>
      <c r="C322" s="19">
        <v>6</v>
      </c>
      <c r="D322" s="19">
        <v>11</v>
      </c>
      <c r="E322" s="19">
        <v>6</v>
      </c>
      <c r="F322" s="19" t="s">
        <v>144</v>
      </c>
      <c r="G322" s="59" t="s">
        <v>65</v>
      </c>
      <c r="H322" s="70" t="s">
        <v>43</v>
      </c>
      <c r="I322" s="60" t="s">
        <v>41</v>
      </c>
      <c r="J322" s="22">
        <f>$J$8</f>
        <v>0.017</v>
      </c>
      <c r="K322" s="22">
        <f>$K$8</f>
        <v>0.013065</v>
      </c>
      <c r="L322" s="23">
        <v>0.5</v>
      </c>
      <c r="M322" s="23">
        <v>1.4142135623730954</v>
      </c>
      <c r="N322" s="38">
        <f>IF(((J322^2)-(L322^2*K322^2))&lt;0,"Sb=0",(1/M322)*SQRT((J322^2)-(L322^2*K322^2)))</f>
        <v>0.011097892677215794</v>
      </c>
    </row>
    <row r="323" spans="1:14" ht="12.75">
      <c r="A323" s="152"/>
      <c r="B323" s="18" t="s">
        <v>39</v>
      </c>
      <c r="C323" s="19">
        <v>6</v>
      </c>
      <c r="D323" s="19">
        <v>11</v>
      </c>
      <c r="E323" s="19">
        <v>6</v>
      </c>
      <c r="F323" s="19" t="s">
        <v>144</v>
      </c>
      <c r="G323" s="20" t="s">
        <v>65</v>
      </c>
      <c r="H323" s="70" t="s">
        <v>43</v>
      </c>
      <c r="I323" s="20" t="s">
        <v>331</v>
      </c>
      <c r="J323" s="22">
        <f t="shared" si="0"/>
        <v>0.017</v>
      </c>
      <c r="K323" s="22">
        <f t="shared" si="1"/>
        <v>0.013065</v>
      </c>
      <c r="L323" s="23">
        <v>0.5</v>
      </c>
      <c r="M323" s="23">
        <v>1.4142135623730954</v>
      </c>
      <c r="N323" s="38">
        <f>IF(((J323^2)-(L323^2*K323^2))&lt;0,"Sb=0",(1/M323)*SQRT((J323^2)-(L323^2*K323^2)))</f>
        <v>0.011097892677215794</v>
      </c>
    </row>
    <row r="324" spans="1:14" ht="12.75">
      <c r="A324" s="152"/>
      <c r="B324" s="18"/>
      <c r="C324" s="19"/>
      <c r="D324" s="19"/>
      <c r="E324" s="19"/>
      <c r="F324" s="19"/>
      <c r="G324" s="20"/>
      <c r="H324" s="21"/>
      <c r="I324" s="20"/>
      <c r="J324" s="22"/>
      <c r="K324" s="22"/>
      <c r="L324" s="23" t="s">
        <v>508</v>
      </c>
      <c r="M324" s="23" t="s">
        <v>508</v>
      </c>
      <c r="N324" s="74"/>
    </row>
    <row r="325" spans="1:14" ht="12.75">
      <c r="A325" s="152"/>
      <c r="B325" s="18" t="s">
        <v>39</v>
      </c>
      <c r="C325" s="19">
        <v>6</v>
      </c>
      <c r="D325" s="19">
        <v>11</v>
      </c>
      <c r="E325" s="19">
        <v>6</v>
      </c>
      <c r="F325" s="19" t="s">
        <v>144</v>
      </c>
      <c r="G325" s="20" t="s">
        <v>128</v>
      </c>
      <c r="H325" s="20" t="s">
        <v>46</v>
      </c>
      <c r="I325" s="20" t="s">
        <v>151</v>
      </c>
      <c r="J325" s="22">
        <f t="shared" si="0"/>
        <v>0.017</v>
      </c>
      <c r="K325" s="22">
        <f t="shared" si="1"/>
        <v>0.013065</v>
      </c>
      <c r="L325" s="23">
        <v>0.5000000000000006</v>
      </c>
      <c r="M325" s="23">
        <v>1.4142135623730967</v>
      </c>
      <c r="N325" s="38">
        <f>IF(((J325^2)-(L325^2*K325^2))&lt;0,"Sb=0",(1/M325)*SQRT((J325^2)-(L325^2*K325^2)))</f>
        <v>0.011097892677215782</v>
      </c>
    </row>
    <row r="326" spans="1:14" ht="12.75">
      <c r="A326" s="152"/>
      <c r="B326" s="18"/>
      <c r="C326" s="19"/>
      <c r="D326" s="19"/>
      <c r="E326" s="19"/>
      <c r="F326" s="19"/>
      <c r="G326" s="59"/>
      <c r="H326" s="70"/>
      <c r="I326" s="60"/>
      <c r="J326" s="22"/>
      <c r="K326" s="22"/>
      <c r="L326" s="23" t="s">
        <v>508</v>
      </c>
      <c r="M326" s="23" t="s">
        <v>508</v>
      </c>
      <c r="N326" s="74"/>
    </row>
    <row r="327" spans="1:14" ht="13.5" thickBot="1">
      <c r="A327" s="152"/>
      <c r="B327" s="11" t="s">
        <v>39</v>
      </c>
      <c r="C327" s="12">
        <v>6</v>
      </c>
      <c r="D327" s="12">
        <v>11</v>
      </c>
      <c r="E327" s="12">
        <v>6</v>
      </c>
      <c r="F327" s="12" t="s">
        <v>144</v>
      </c>
      <c r="G327" s="13" t="s">
        <v>128</v>
      </c>
      <c r="H327" s="13" t="s">
        <v>46</v>
      </c>
      <c r="I327" s="13" t="s">
        <v>41</v>
      </c>
      <c r="J327" s="15">
        <f t="shared" si="0"/>
        <v>0.017</v>
      </c>
      <c r="K327" s="15">
        <f t="shared" si="1"/>
        <v>0.013065</v>
      </c>
      <c r="L327" s="16">
        <v>0.4330127018922198</v>
      </c>
      <c r="M327" s="16">
        <v>1.2247448713915905</v>
      </c>
      <c r="N327" s="37">
        <f>IF(((J327^2)-(L327^2*K327^2))&lt;0,"Sb=0",(1/M327)*SQRT((J327^2)-(L327^2*K327^2)))</f>
        <v>0.013089304356674814</v>
      </c>
    </row>
    <row r="328" spans="1:13" ht="14.25" thickBot="1" thickTop="1">
      <c r="A328" s="53"/>
      <c r="B328" s="20"/>
      <c r="C328" s="19"/>
      <c r="D328" s="19"/>
      <c r="E328" s="19"/>
      <c r="F328" s="26"/>
      <c r="G328" s="20"/>
      <c r="H328" s="21"/>
      <c r="I328" s="20"/>
      <c r="J328" s="22"/>
      <c r="K328" s="22"/>
      <c r="L328" s="23" t="s">
        <v>508</v>
      </c>
      <c r="M328" s="23" t="s">
        <v>508</v>
      </c>
    </row>
    <row r="329" spans="1:14" ht="13.5" thickTop="1">
      <c r="A329" s="152"/>
      <c r="B329" s="5" t="s">
        <v>66</v>
      </c>
      <c r="C329" s="6">
        <v>7</v>
      </c>
      <c r="D329" s="6">
        <v>11</v>
      </c>
      <c r="E329" s="6">
        <v>5</v>
      </c>
      <c r="F329" s="25" t="s">
        <v>142</v>
      </c>
      <c r="G329" s="7" t="s">
        <v>67</v>
      </c>
      <c r="H329" s="8" t="s">
        <v>68</v>
      </c>
      <c r="I329" s="7" t="s">
        <v>69</v>
      </c>
      <c r="J329" s="9">
        <f t="shared" si="0"/>
        <v>0.017</v>
      </c>
      <c r="K329" s="9">
        <f t="shared" si="1"/>
        <v>0.013065</v>
      </c>
      <c r="L329" s="10">
        <v>0.6557438524302005</v>
      </c>
      <c r="M329" s="10">
        <v>1.0148891565092226</v>
      </c>
      <c r="N329" s="36">
        <f>IF(((J329^2)-(L329^2*K329^2))&lt;0,"Sb=0",(1/M329)*SQRT((J329^2)-(L329^2*K329^2)))</f>
        <v>0.01446795868110142</v>
      </c>
    </row>
    <row r="330" spans="1:14" ht="12.75">
      <c r="A330" s="152"/>
      <c r="B330" s="18" t="s">
        <v>66</v>
      </c>
      <c r="C330" s="19">
        <v>7</v>
      </c>
      <c r="D330" s="19">
        <v>11</v>
      </c>
      <c r="E330" s="19">
        <v>5</v>
      </c>
      <c r="F330" s="26" t="s">
        <v>142</v>
      </c>
      <c r="G330" s="20" t="s">
        <v>67</v>
      </c>
      <c r="H330" s="21" t="s">
        <v>68</v>
      </c>
      <c r="I330" s="20" t="s">
        <v>70</v>
      </c>
      <c r="J330" s="22">
        <f t="shared" si="0"/>
        <v>0.017</v>
      </c>
      <c r="K330" s="22">
        <f t="shared" si="1"/>
        <v>0.013065</v>
      </c>
      <c r="L330" s="23">
        <v>0.6557438524302005</v>
      </c>
      <c r="M330" s="23">
        <v>1.0148891565092226</v>
      </c>
      <c r="N330" s="38">
        <f>IF(((J330^2)-(L330^2*K330^2))&lt;0,"Sb=0",(1/M330)*SQRT((J330^2)-(L330^2*K330^2)))</f>
        <v>0.01446795868110142</v>
      </c>
    </row>
    <row r="331" spans="1:14" ht="12.75">
      <c r="A331" s="152"/>
      <c r="B331" s="18" t="s">
        <v>66</v>
      </c>
      <c r="C331" s="19">
        <v>7</v>
      </c>
      <c r="D331" s="19">
        <v>11</v>
      </c>
      <c r="E331" s="19">
        <v>5</v>
      </c>
      <c r="F331" s="26" t="s">
        <v>142</v>
      </c>
      <c r="G331" s="20" t="s">
        <v>67</v>
      </c>
      <c r="H331" s="21" t="s">
        <v>68</v>
      </c>
      <c r="I331" s="20" t="s">
        <v>71</v>
      </c>
      <c r="J331" s="22">
        <f t="shared" si="0"/>
        <v>0.017</v>
      </c>
      <c r="K331" s="22">
        <f t="shared" si="1"/>
        <v>0.013065</v>
      </c>
      <c r="L331" s="23">
        <v>0.6557438524302005</v>
      </c>
      <c r="M331" s="23">
        <v>1.0148891565092226</v>
      </c>
      <c r="N331" s="38">
        <f>IF(((J331^2)-(L331^2*K331^2))&lt;0,"Sb=0",(1/M331)*SQRT((J331^2)-(L331^2*K331^2)))</f>
        <v>0.01446795868110142</v>
      </c>
    </row>
    <row r="332" spans="1:14" ht="12.75">
      <c r="A332" s="152"/>
      <c r="B332" s="18" t="s">
        <v>66</v>
      </c>
      <c r="C332" s="19">
        <v>7</v>
      </c>
      <c r="D332" s="19">
        <v>11</v>
      </c>
      <c r="E332" s="19">
        <v>5</v>
      </c>
      <c r="F332" s="26" t="s">
        <v>142</v>
      </c>
      <c r="G332" s="20" t="s">
        <v>67</v>
      </c>
      <c r="H332" s="21" t="s">
        <v>68</v>
      </c>
      <c r="I332" s="20" t="s">
        <v>72</v>
      </c>
      <c r="J332" s="22">
        <f t="shared" si="0"/>
        <v>0.017</v>
      </c>
      <c r="K332" s="22">
        <f t="shared" si="1"/>
        <v>0.013065</v>
      </c>
      <c r="L332" s="23">
        <v>0.6557438524302005</v>
      </c>
      <c r="M332" s="23">
        <v>1.0148891565092226</v>
      </c>
      <c r="N332" s="38">
        <f>IF(((J332^2)-(L332^2*K332^2))&lt;0,"Sb=0",(1/M332)*SQRT((J332^2)-(L332^2*K332^2)))</f>
        <v>0.01446795868110142</v>
      </c>
    </row>
    <row r="333" spans="1:14" ht="12.75">
      <c r="A333" s="152"/>
      <c r="B333" s="18"/>
      <c r="C333" s="19"/>
      <c r="D333" s="19"/>
      <c r="E333" s="19"/>
      <c r="F333" s="26"/>
      <c r="G333" s="20"/>
      <c r="H333" s="21"/>
      <c r="I333" s="20"/>
      <c r="J333" s="22"/>
      <c r="K333" s="22"/>
      <c r="L333" s="23" t="s">
        <v>508</v>
      </c>
      <c r="M333" s="23" t="s">
        <v>508</v>
      </c>
      <c r="N333" s="34"/>
    </row>
    <row r="334" spans="1:14" ht="12.75">
      <c r="A334" s="152"/>
      <c r="B334" s="18" t="s">
        <v>66</v>
      </c>
      <c r="C334" s="19">
        <v>7</v>
      </c>
      <c r="D334" s="19">
        <v>11</v>
      </c>
      <c r="E334" s="19">
        <v>5</v>
      </c>
      <c r="F334" s="26" t="s">
        <v>142</v>
      </c>
      <c r="G334" s="20" t="s">
        <v>67</v>
      </c>
      <c r="H334" s="20" t="s">
        <v>72</v>
      </c>
      <c r="I334" s="20" t="s">
        <v>69</v>
      </c>
      <c r="J334" s="22">
        <f>$J$8</f>
        <v>0.017</v>
      </c>
      <c r="K334" s="22">
        <f>$K$8</f>
        <v>0.013065</v>
      </c>
      <c r="L334" s="23">
        <v>0.8660254037844305</v>
      </c>
      <c r="M334" s="23">
        <v>1.4142135623730816</v>
      </c>
      <c r="N334" s="38">
        <f>IF(((J334^2)-(L334^2*K334^2))&lt;0,"Sb=0",(1/M334)*SQRT((J334^2)-(L334^2*K334^2)))</f>
        <v>0.00897160329177582</v>
      </c>
    </row>
    <row r="335" spans="1:14" ht="12.75">
      <c r="A335" s="152"/>
      <c r="B335" s="18" t="s">
        <v>66</v>
      </c>
      <c r="C335" s="19">
        <v>7</v>
      </c>
      <c r="D335" s="19">
        <v>11</v>
      </c>
      <c r="E335" s="19">
        <v>5</v>
      </c>
      <c r="F335" s="26" t="s">
        <v>142</v>
      </c>
      <c r="G335" s="20" t="s">
        <v>67</v>
      </c>
      <c r="H335" s="20" t="s">
        <v>72</v>
      </c>
      <c r="I335" s="20" t="s">
        <v>70</v>
      </c>
      <c r="J335" s="22">
        <f>$J$8</f>
        <v>0.017</v>
      </c>
      <c r="K335" s="22">
        <f>$K$8</f>
        <v>0.013065</v>
      </c>
      <c r="L335" s="23">
        <v>0.8660254037844305</v>
      </c>
      <c r="M335" s="23">
        <v>1.4142135623730816</v>
      </c>
      <c r="N335" s="38">
        <f>IF(((J335^2)-(L335^2*K335^2))&lt;0,"Sb=0",(1/M335)*SQRT((J335^2)-(L335^2*K335^2)))</f>
        <v>0.00897160329177582</v>
      </c>
    </row>
    <row r="336" spans="1:14" ht="13.5" thickBot="1">
      <c r="A336" s="152"/>
      <c r="B336" s="11" t="s">
        <v>66</v>
      </c>
      <c r="C336" s="12">
        <v>7</v>
      </c>
      <c r="D336" s="12">
        <v>11</v>
      </c>
      <c r="E336" s="12">
        <v>5</v>
      </c>
      <c r="F336" s="27" t="s">
        <v>142</v>
      </c>
      <c r="G336" s="13" t="s">
        <v>67</v>
      </c>
      <c r="H336" s="13" t="s">
        <v>72</v>
      </c>
      <c r="I336" s="13" t="s">
        <v>71</v>
      </c>
      <c r="J336" s="15">
        <f>$J$8</f>
        <v>0.017</v>
      </c>
      <c r="K336" s="15">
        <f>$K$8</f>
        <v>0.013065</v>
      </c>
      <c r="L336" s="147">
        <v>0.9999999999999905</v>
      </c>
      <c r="M336" s="16">
        <v>1.4142135623730816</v>
      </c>
      <c r="N336" s="37">
        <f>IF(((J336^2)-(L336^2*K336^2))&lt;0,"Sb=0",(1/M336)*SQRT((J336^2)-(L336^2*K336^2)))</f>
        <v>0.007691091437501101</v>
      </c>
    </row>
    <row r="337" spans="1:13" ht="14.25" thickBot="1" thickTop="1">
      <c r="A337" s="53"/>
      <c r="B337" s="20"/>
      <c r="C337" s="19"/>
      <c r="D337" s="19"/>
      <c r="E337" s="19"/>
      <c r="F337" s="26"/>
      <c r="G337" s="20"/>
      <c r="H337" s="21"/>
      <c r="I337" s="20"/>
      <c r="J337" s="22"/>
      <c r="K337" s="22"/>
      <c r="L337" s="23" t="s">
        <v>508</v>
      </c>
      <c r="M337" s="23" t="s">
        <v>508</v>
      </c>
    </row>
    <row r="338" spans="1:14" ht="13.5" thickTop="1">
      <c r="A338" s="148"/>
      <c r="B338" s="45" t="s">
        <v>332</v>
      </c>
      <c r="C338" s="6">
        <v>6</v>
      </c>
      <c r="D338" s="6">
        <v>11</v>
      </c>
      <c r="E338" s="6">
        <v>6</v>
      </c>
      <c r="F338" s="6" t="s">
        <v>333</v>
      </c>
      <c r="G338" s="46" t="s">
        <v>142</v>
      </c>
      <c r="H338" s="47" t="s">
        <v>334</v>
      </c>
      <c r="I338" s="48" t="s">
        <v>336</v>
      </c>
      <c r="J338" s="9">
        <f aca="true" t="shared" si="12" ref="J338:J348">$J$8</f>
        <v>0.017</v>
      </c>
      <c r="K338" s="9">
        <f aca="true" t="shared" si="13" ref="K338:K348">$K$8</f>
        <v>0.013065</v>
      </c>
      <c r="L338" s="10">
        <v>0.42594432902501655</v>
      </c>
      <c r="M338" s="10">
        <v>1.0583005244258366</v>
      </c>
      <c r="N338" s="36">
        <f>IF(((J338^2)-(L338^2*K338^2))&lt;0,"Sb=0",(1/M338)*SQRT((J338^2)-(L338^2*K338^2)))</f>
        <v>0.015178438378618542</v>
      </c>
    </row>
    <row r="339" spans="1:14" ht="12.75">
      <c r="A339" s="148"/>
      <c r="B339" s="18"/>
      <c r="C339" s="19"/>
      <c r="D339" s="19"/>
      <c r="E339" s="19"/>
      <c r="F339" s="26"/>
      <c r="G339" s="20"/>
      <c r="H339" s="21"/>
      <c r="I339" s="20"/>
      <c r="J339" s="22"/>
      <c r="K339" s="22"/>
      <c r="L339" s="23" t="s">
        <v>508</v>
      </c>
      <c r="M339" s="23" t="s">
        <v>508</v>
      </c>
      <c r="N339" s="34"/>
    </row>
    <row r="340" spans="1:14" ht="12.75">
      <c r="A340" s="148"/>
      <c r="B340" s="62" t="s">
        <v>332</v>
      </c>
      <c r="C340" s="19">
        <v>6</v>
      </c>
      <c r="D340" s="19">
        <v>11</v>
      </c>
      <c r="E340" s="19">
        <v>6</v>
      </c>
      <c r="F340" s="19" t="s">
        <v>333</v>
      </c>
      <c r="G340" s="61" t="s">
        <v>142</v>
      </c>
      <c r="H340" s="63" t="s">
        <v>334</v>
      </c>
      <c r="I340" s="59" t="s">
        <v>337</v>
      </c>
      <c r="J340" s="22">
        <f t="shared" si="12"/>
        <v>0.017</v>
      </c>
      <c r="K340" s="22">
        <f t="shared" si="13"/>
        <v>0.013065</v>
      </c>
      <c r="L340" s="23">
        <v>0.3592181766179135</v>
      </c>
      <c r="M340" s="23">
        <v>1.0148891565092222</v>
      </c>
      <c r="N340" s="38">
        <f>IF(((J340^2)-(L340^2*K340^2))&lt;0,"Sb=0",(1/M340)*SQRT((J340^2)-(L340^2*K340^2)))</f>
        <v>0.016099629437744217</v>
      </c>
    </row>
    <row r="341" spans="1:14" ht="12.75">
      <c r="A341" s="148"/>
      <c r="B341" s="62" t="s">
        <v>332</v>
      </c>
      <c r="C341" s="19">
        <v>6</v>
      </c>
      <c r="D341" s="19">
        <v>11</v>
      </c>
      <c r="E341" s="19">
        <v>6</v>
      </c>
      <c r="F341" s="19" t="s">
        <v>333</v>
      </c>
      <c r="G341" s="61" t="s">
        <v>142</v>
      </c>
      <c r="H341" s="63" t="s">
        <v>334</v>
      </c>
      <c r="I341" s="59" t="s">
        <v>335</v>
      </c>
      <c r="J341" s="22">
        <f t="shared" si="12"/>
        <v>0.017</v>
      </c>
      <c r="K341" s="22">
        <f t="shared" si="13"/>
        <v>0.013065</v>
      </c>
      <c r="L341" s="23">
        <v>0.3592181766179135</v>
      </c>
      <c r="M341" s="23">
        <v>1.0148891565092222</v>
      </c>
      <c r="N341" s="38">
        <f>IF(((J341^2)-(L341^2*K341^2))&lt;0,"Sb=0",(1/M341)*SQRT((J341^2)-(L341^2*K341^2)))</f>
        <v>0.016099629437744217</v>
      </c>
    </row>
    <row r="342" spans="1:14" ht="12.75">
      <c r="A342" s="148"/>
      <c r="B342" s="18"/>
      <c r="C342" s="19"/>
      <c r="D342" s="19"/>
      <c r="E342" s="19"/>
      <c r="F342" s="26"/>
      <c r="G342" s="20"/>
      <c r="H342" s="21"/>
      <c r="I342" s="20"/>
      <c r="J342" s="22"/>
      <c r="K342" s="22"/>
      <c r="L342" s="23" t="s">
        <v>508</v>
      </c>
      <c r="M342" s="23" t="s">
        <v>508</v>
      </c>
      <c r="N342" s="34"/>
    </row>
    <row r="343" spans="1:14" ht="13.5" thickBot="1">
      <c r="A343" s="148"/>
      <c r="B343" s="49" t="s">
        <v>332</v>
      </c>
      <c r="C343" s="12">
        <v>6</v>
      </c>
      <c r="D343" s="12">
        <v>11</v>
      </c>
      <c r="E343" s="12">
        <v>6</v>
      </c>
      <c r="F343" s="12" t="s">
        <v>333</v>
      </c>
      <c r="G343" s="50" t="s">
        <v>142</v>
      </c>
      <c r="H343" s="73" t="s">
        <v>335</v>
      </c>
      <c r="I343" s="52" t="s">
        <v>337</v>
      </c>
      <c r="J343" s="15">
        <f t="shared" si="12"/>
        <v>0.017</v>
      </c>
      <c r="K343" s="15">
        <f t="shared" si="13"/>
        <v>0.013065</v>
      </c>
      <c r="L343" s="16">
        <v>0.471404520791032</v>
      </c>
      <c r="M343" s="16">
        <v>1.414213562373096</v>
      </c>
      <c r="N343" s="37">
        <f>IF(((J343^2)-(L343^2*K343^2))&lt;0,"Sb=0",(1/M343)*SQRT((J343^2)-(L343^2*K343^2)))</f>
        <v>0.01120419452705101</v>
      </c>
    </row>
    <row r="344" spans="1:13" ht="14.25" thickBot="1" thickTop="1">
      <c r="A344" s="53"/>
      <c r="B344" s="20"/>
      <c r="C344" s="19"/>
      <c r="D344" s="19"/>
      <c r="E344" s="19"/>
      <c r="F344" s="26"/>
      <c r="G344" s="20"/>
      <c r="H344" s="21"/>
      <c r="I344" s="20"/>
      <c r="J344" s="22"/>
      <c r="K344" s="22"/>
      <c r="L344" s="23" t="s">
        <v>508</v>
      </c>
      <c r="M344" s="23" t="s">
        <v>508</v>
      </c>
    </row>
    <row r="345" spans="1:14" ht="13.5" thickTop="1">
      <c r="A345" s="148"/>
      <c r="B345" s="45" t="s">
        <v>332</v>
      </c>
      <c r="C345" s="6">
        <v>6</v>
      </c>
      <c r="D345" s="6">
        <v>12</v>
      </c>
      <c r="E345" s="6">
        <v>7</v>
      </c>
      <c r="F345" s="6" t="s">
        <v>338</v>
      </c>
      <c r="G345" s="46" t="s">
        <v>142</v>
      </c>
      <c r="H345" s="47" t="s">
        <v>334</v>
      </c>
      <c r="I345" s="48" t="s">
        <v>336</v>
      </c>
      <c r="J345" s="9">
        <f t="shared" si="12"/>
        <v>0.017</v>
      </c>
      <c r="K345" s="9">
        <f t="shared" si="13"/>
        <v>0.013065</v>
      </c>
      <c r="L345" s="10">
        <v>0.405517502019882</v>
      </c>
      <c r="M345" s="10">
        <v>1.058300524425838</v>
      </c>
      <c r="N345" s="36">
        <f>IF(((J345^2)-(L345^2*K345^2))&lt;0,"Sb=0",(1/M345)*SQRT((J345^2)-(L345^2*K345^2)))</f>
        <v>0.015263468379247387</v>
      </c>
    </row>
    <row r="346" spans="1:14" ht="12.75">
      <c r="A346" s="148"/>
      <c r="B346" s="18"/>
      <c r="C346" s="19"/>
      <c r="D346" s="19"/>
      <c r="E346" s="19"/>
      <c r="F346" s="26"/>
      <c r="G346" s="20"/>
      <c r="H346" s="21"/>
      <c r="I346" s="20"/>
      <c r="J346" s="22"/>
      <c r="K346" s="22"/>
      <c r="L346" s="23" t="s">
        <v>508</v>
      </c>
      <c r="M346" s="23" t="s">
        <v>508</v>
      </c>
      <c r="N346" s="34"/>
    </row>
    <row r="347" spans="1:14" ht="12.75">
      <c r="A347" s="148"/>
      <c r="B347" s="62" t="s">
        <v>332</v>
      </c>
      <c r="C347" s="19">
        <v>6</v>
      </c>
      <c r="D347" s="19">
        <v>12</v>
      </c>
      <c r="E347" s="19">
        <v>7</v>
      </c>
      <c r="F347" s="19" t="s">
        <v>338</v>
      </c>
      <c r="G347" s="61" t="s">
        <v>142</v>
      </c>
      <c r="H347" s="63" t="s">
        <v>334</v>
      </c>
      <c r="I347" s="59" t="s">
        <v>337</v>
      </c>
      <c r="J347" s="22">
        <f t="shared" si="12"/>
        <v>0.017</v>
      </c>
      <c r="K347" s="22">
        <f t="shared" si="13"/>
        <v>0.013065</v>
      </c>
      <c r="L347" s="23">
        <v>0.4795831523312728</v>
      </c>
      <c r="M347" s="23">
        <v>1.0148891565092237</v>
      </c>
      <c r="N347" s="38">
        <f>IF(((J347^2)-(L347^2*K347^2))&lt;0,"Sb=0",(1/M347)*SQRT((J347^2)-(L347^2*K347^2)))</f>
        <v>0.015571330646633743</v>
      </c>
    </row>
    <row r="348" spans="1:14" ht="12.75">
      <c r="A348" s="148"/>
      <c r="B348" s="62" t="s">
        <v>332</v>
      </c>
      <c r="C348" s="19">
        <v>6</v>
      </c>
      <c r="D348" s="19">
        <v>12</v>
      </c>
      <c r="E348" s="19">
        <v>7</v>
      </c>
      <c r="F348" s="19" t="s">
        <v>338</v>
      </c>
      <c r="G348" s="61" t="s">
        <v>142</v>
      </c>
      <c r="H348" s="63" t="s">
        <v>334</v>
      </c>
      <c r="I348" s="59" t="s">
        <v>335</v>
      </c>
      <c r="J348" s="22">
        <f t="shared" si="12"/>
        <v>0.017</v>
      </c>
      <c r="K348" s="22">
        <f t="shared" si="13"/>
        <v>0.013065</v>
      </c>
      <c r="L348" s="23">
        <v>0.4795831523312728</v>
      </c>
      <c r="M348" s="23">
        <v>1.0148891565092237</v>
      </c>
      <c r="N348" s="38">
        <f>IF(((J348^2)-(L348^2*K348^2))&lt;0,"Sb=0",(1/M348)*SQRT((J348^2)-(L348^2*K348^2)))</f>
        <v>0.015571330646633743</v>
      </c>
    </row>
    <row r="349" spans="1:14" ht="12.75">
      <c r="A349" s="148"/>
      <c r="B349" s="18"/>
      <c r="C349" s="19"/>
      <c r="D349" s="19"/>
      <c r="E349" s="19"/>
      <c r="F349" s="26"/>
      <c r="G349" s="20"/>
      <c r="H349" s="21"/>
      <c r="I349" s="20"/>
      <c r="J349" s="22"/>
      <c r="K349" s="22"/>
      <c r="L349" s="23" t="s">
        <v>508</v>
      </c>
      <c r="M349" s="23" t="s">
        <v>508</v>
      </c>
      <c r="N349" s="34"/>
    </row>
    <row r="350" spans="1:14" ht="13.5" thickBot="1">
      <c r="A350" s="148"/>
      <c r="B350" s="49" t="s">
        <v>332</v>
      </c>
      <c r="C350" s="12">
        <v>6</v>
      </c>
      <c r="D350" s="12">
        <v>12</v>
      </c>
      <c r="E350" s="12">
        <v>7</v>
      </c>
      <c r="F350" s="12" t="s">
        <v>338</v>
      </c>
      <c r="G350" s="50" t="s">
        <v>142</v>
      </c>
      <c r="H350" s="52" t="s">
        <v>335</v>
      </c>
      <c r="I350" s="52" t="s">
        <v>337</v>
      </c>
      <c r="J350" s="15">
        <f>$J$8</f>
        <v>0.017</v>
      </c>
      <c r="K350" s="15">
        <f>$K$8</f>
        <v>0.013065</v>
      </c>
      <c r="L350" s="16">
        <v>0.8164965809277321</v>
      </c>
      <c r="M350" s="16">
        <v>1.4142135623731054</v>
      </c>
      <c r="N350" s="37">
        <f>IF(((J350^2)-(L350^2*K350^2))&lt;0,"Sb=0",(1/M350)*SQRT((J350^2)-(L350^2*K350^2)))</f>
        <v>0.009359590001704022</v>
      </c>
    </row>
    <row r="351" spans="1:13" ht="14.25" thickBot="1" thickTop="1">
      <c r="A351" s="53"/>
      <c r="B351" s="20"/>
      <c r="C351" s="19"/>
      <c r="D351" s="19"/>
      <c r="E351" s="19"/>
      <c r="F351" s="26"/>
      <c r="G351" s="20"/>
      <c r="H351" s="21"/>
      <c r="I351" s="20"/>
      <c r="J351" s="22"/>
      <c r="K351" s="22"/>
      <c r="L351" s="23" t="s">
        <v>508</v>
      </c>
      <c r="M351" s="23" t="s">
        <v>508</v>
      </c>
    </row>
    <row r="352" spans="1:14" ht="13.5" thickTop="1">
      <c r="A352" s="148"/>
      <c r="B352" s="5" t="s">
        <v>73</v>
      </c>
      <c r="C352" s="6">
        <v>7</v>
      </c>
      <c r="D352" s="6">
        <v>12</v>
      </c>
      <c r="E352" s="6">
        <v>6</v>
      </c>
      <c r="F352" s="25" t="s">
        <v>142</v>
      </c>
      <c r="G352" s="7" t="s">
        <v>74</v>
      </c>
      <c r="H352" s="8" t="s">
        <v>75</v>
      </c>
      <c r="I352" s="7" t="s">
        <v>76</v>
      </c>
      <c r="J352" s="9">
        <f t="shared" si="0"/>
        <v>0.017</v>
      </c>
      <c r="K352" s="9">
        <f t="shared" si="1"/>
        <v>0.013065</v>
      </c>
      <c r="L352" s="10">
        <v>0.6000000000000011</v>
      </c>
      <c r="M352" s="10">
        <v>1.0583005244258383</v>
      </c>
      <c r="N352" s="36">
        <f>IF(((J352^2)-(L352^2*K352^2))&lt;0,"Sb=0",(1/M352)*SQRT((J352^2)-(L352^2*K352^2)))</f>
        <v>0.014253761377014004</v>
      </c>
    </row>
    <row r="353" spans="1:14" ht="12.75">
      <c r="A353" s="148"/>
      <c r="B353" s="18"/>
      <c r="C353" s="19"/>
      <c r="D353" s="19"/>
      <c r="E353" s="19"/>
      <c r="F353" s="19"/>
      <c r="G353" s="20"/>
      <c r="H353" s="21"/>
      <c r="I353" s="20"/>
      <c r="J353" s="22"/>
      <c r="K353" s="22"/>
      <c r="L353" s="23" t="s">
        <v>508</v>
      </c>
      <c r="M353" s="23" t="s">
        <v>508</v>
      </c>
      <c r="N353" s="24"/>
    </row>
    <row r="354" spans="1:14" ht="12.75">
      <c r="A354" s="148"/>
      <c r="B354" s="18" t="s">
        <v>73</v>
      </c>
      <c r="C354" s="19">
        <v>7</v>
      </c>
      <c r="D354" s="19">
        <v>12</v>
      </c>
      <c r="E354" s="19">
        <v>6</v>
      </c>
      <c r="F354" s="26" t="s">
        <v>142</v>
      </c>
      <c r="G354" s="20" t="s">
        <v>74</v>
      </c>
      <c r="H354" s="21" t="s">
        <v>75</v>
      </c>
      <c r="I354" s="20" t="s">
        <v>77</v>
      </c>
      <c r="J354" s="22">
        <f t="shared" si="0"/>
        <v>0.017</v>
      </c>
      <c r="K354" s="22">
        <f t="shared" si="1"/>
        <v>0.013065</v>
      </c>
      <c r="L354" s="23">
        <v>0.5830951894845311</v>
      </c>
      <c r="M354" s="23">
        <v>1.014889156509224</v>
      </c>
      <c r="N354" s="38">
        <f>IF(((J354^2)-(L354^2*K354^2))&lt;0,"Sb=0",(1/M354)*SQRT((J354^2)-(L354^2*K354^2)))</f>
        <v>0.014974540319054513</v>
      </c>
    </row>
    <row r="355" spans="1:14" ht="12.75">
      <c r="A355" s="148"/>
      <c r="B355" s="18" t="s">
        <v>73</v>
      </c>
      <c r="C355" s="19">
        <v>7</v>
      </c>
      <c r="D355" s="19">
        <v>12</v>
      </c>
      <c r="E355" s="19">
        <v>6</v>
      </c>
      <c r="F355" s="26" t="s">
        <v>142</v>
      </c>
      <c r="G355" s="20" t="s">
        <v>74</v>
      </c>
      <c r="H355" s="21" t="s">
        <v>75</v>
      </c>
      <c r="I355" s="20" t="s">
        <v>78</v>
      </c>
      <c r="J355" s="22">
        <f t="shared" si="0"/>
        <v>0.017</v>
      </c>
      <c r="K355" s="22">
        <f t="shared" si="1"/>
        <v>0.013065</v>
      </c>
      <c r="L355" s="23">
        <v>0.5830951894845311</v>
      </c>
      <c r="M355" s="23">
        <v>1.014889156509224</v>
      </c>
      <c r="N355" s="38">
        <f>IF(((J355^2)-(L355^2*K355^2))&lt;0,"Sb=0",(1/M355)*SQRT((J355^2)-(L355^2*K355^2)))</f>
        <v>0.014974540319054513</v>
      </c>
    </row>
    <row r="356" spans="1:14" ht="12.75">
      <c r="A356" s="148"/>
      <c r="B356" s="18" t="s">
        <v>73</v>
      </c>
      <c r="C356" s="19">
        <v>7</v>
      </c>
      <c r="D356" s="19">
        <v>12</v>
      </c>
      <c r="E356" s="19">
        <v>6</v>
      </c>
      <c r="F356" s="26" t="s">
        <v>142</v>
      </c>
      <c r="G356" s="20" t="s">
        <v>74</v>
      </c>
      <c r="H356" s="21" t="s">
        <v>75</v>
      </c>
      <c r="I356" s="20" t="s">
        <v>79</v>
      </c>
      <c r="J356" s="22">
        <f t="shared" si="0"/>
        <v>0.017</v>
      </c>
      <c r="K356" s="22">
        <f t="shared" si="1"/>
        <v>0.013065</v>
      </c>
      <c r="L356" s="23">
        <v>0.5830951894845311</v>
      </c>
      <c r="M356" s="23">
        <v>1.014889156509224</v>
      </c>
      <c r="N356" s="38">
        <f>IF(((J356^2)-(L356^2*K356^2))&lt;0,"Sb=0",(1/M356)*SQRT((J356^2)-(L356^2*K356^2)))</f>
        <v>0.014974540319054513</v>
      </c>
    </row>
    <row r="357" spans="1:14" ht="12.75">
      <c r="A357" s="148"/>
      <c r="B357" s="18"/>
      <c r="C357" s="19"/>
      <c r="D357" s="19"/>
      <c r="E357" s="19"/>
      <c r="F357" s="26"/>
      <c r="G357" s="20"/>
      <c r="H357" s="21"/>
      <c r="I357" s="20"/>
      <c r="J357" s="22"/>
      <c r="K357" s="22"/>
      <c r="L357" s="23" t="s">
        <v>508</v>
      </c>
      <c r="M357" s="23" t="s">
        <v>508</v>
      </c>
      <c r="N357" s="34"/>
    </row>
    <row r="358" spans="1:14" ht="12.75">
      <c r="A358" s="148"/>
      <c r="B358" s="18" t="s">
        <v>73</v>
      </c>
      <c r="C358" s="19">
        <v>7</v>
      </c>
      <c r="D358" s="19">
        <v>12</v>
      </c>
      <c r="E358" s="19">
        <v>6</v>
      </c>
      <c r="F358" s="26" t="s">
        <v>142</v>
      </c>
      <c r="G358" s="20" t="s">
        <v>74</v>
      </c>
      <c r="H358" s="20" t="s">
        <v>79</v>
      </c>
      <c r="I358" s="20" t="s">
        <v>77</v>
      </c>
      <c r="J358" s="22">
        <f>$J$8</f>
        <v>0.017</v>
      </c>
      <c r="K358" s="22">
        <f>$K$8</f>
        <v>0.013065</v>
      </c>
      <c r="L358" s="23">
        <v>0.6324555320336767</v>
      </c>
      <c r="M358" s="23">
        <v>1.414213562373097</v>
      </c>
      <c r="N358" s="38">
        <f>IF(((J358^2)-(L358^2*K358^2))&lt;0,"Sb=0",(1/M358)*SQRT((J358^2)-(L358^2*K358^2)))</f>
        <v>0.010505291761774142</v>
      </c>
    </row>
    <row r="359" spans="1:14" ht="13.5" thickBot="1">
      <c r="A359" s="148"/>
      <c r="B359" s="11" t="s">
        <v>73</v>
      </c>
      <c r="C359" s="12">
        <v>7</v>
      </c>
      <c r="D359" s="12">
        <v>12</v>
      </c>
      <c r="E359" s="12">
        <v>6</v>
      </c>
      <c r="F359" s="27" t="s">
        <v>142</v>
      </c>
      <c r="G359" s="13" t="s">
        <v>74</v>
      </c>
      <c r="H359" s="13" t="s">
        <v>79</v>
      </c>
      <c r="I359" s="13" t="s">
        <v>78</v>
      </c>
      <c r="J359" s="15">
        <f>$J$8</f>
        <v>0.017</v>
      </c>
      <c r="K359" s="15">
        <f>$K$8</f>
        <v>0.013065</v>
      </c>
      <c r="L359" s="16">
        <v>0.6324555320336767</v>
      </c>
      <c r="M359" s="16">
        <v>1.414213562373097</v>
      </c>
      <c r="N359" s="37">
        <f>IF(((J359^2)-(L359^2*K359^2))&lt;0,"Sb=0",(1/M359)*SQRT((J359^2)-(L359^2*K359^2)))</f>
        <v>0.010505291761774142</v>
      </c>
    </row>
    <row r="360" spans="1:13" ht="14.25" thickBot="1" thickTop="1">
      <c r="A360" s="53"/>
      <c r="B360" s="20"/>
      <c r="C360" s="19"/>
      <c r="D360" s="19"/>
      <c r="E360" s="19"/>
      <c r="F360" s="26"/>
      <c r="G360" s="20"/>
      <c r="H360" s="21"/>
      <c r="I360" s="20"/>
      <c r="J360" s="22"/>
      <c r="K360" s="22"/>
      <c r="L360" s="23" t="s">
        <v>508</v>
      </c>
      <c r="M360" s="23" t="s">
        <v>508</v>
      </c>
    </row>
    <row r="361" spans="1:14" ht="13.5" thickTop="1">
      <c r="A361" s="148"/>
      <c r="B361" s="45" t="s">
        <v>339</v>
      </c>
      <c r="C361" s="6">
        <v>6</v>
      </c>
      <c r="D361" s="6">
        <v>12</v>
      </c>
      <c r="E361" s="6">
        <v>7</v>
      </c>
      <c r="F361" s="6" t="s">
        <v>340</v>
      </c>
      <c r="G361" s="46" t="s">
        <v>142</v>
      </c>
      <c r="H361" s="48" t="s">
        <v>341</v>
      </c>
      <c r="I361" s="47" t="s">
        <v>343</v>
      </c>
      <c r="J361" s="9">
        <f>$J$8</f>
        <v>0.017</v>
      </c>
      <c r="K361" s="9">
        <f>$K$8</f>
        <v>0.013065</v>
      </c>
      <c r="L361" s="146">
        <v>0.43660622991432446</v>
      </c>
      <c r="M361" s="146">
        <v>1.3228756555322951</v>
      </c>
      <c r="N361" s="36">
        <f>IF(((J361^2)-(L361^2*K361^2))&lt;0,"Sb=0",(1/M361)*SQRT((J361^2)-(L361^2*K361^2)))</f>
        <v>0.012105758095323898</v>
      </c>
    </row>
    <row r="362" spans="1:14" ht="12.75">
      <c r="A362" s="148"/>
      <c r="B362" s="18"/>
      <c r="C362" s="19"/>
      <c r="D362" s="19"/>
      <c r="E362" s="19"/>
      <c r="F362" s="26"/>
      <c r="G362" s="20"/>
      <c r="H362" s="21"/>
      <c r="I362" s="20"/>
      <c r="J362" s="22"/>
      <c r="K362" s="22"/>
      <c r="L362" s="76" t="s">
        <v>508</v>
      </c>
      <c r="M362" s="76" t="s">
        <v>508</v>
      </c>
      <c r="N362" s="34"/>
    </row>
    <row r="363" spans="1:14" ht="12.75">
      <c r="A363" s="148"/>
      <c r="B363" s="62" t="s">
        <v>339</v>
      </c>
      <c r="C363" s="19">
        <v>6</v>
      </c>
      <c r="D363" s="19">
        <v>12</v>
      </c>
      <c r="E363" s="19">
        <v>7</v>
      </c>
      <c r="F363" s="19" t="s">
        <v>340</v>
      </c>
      <c r="G363" s="61" t="s">
        <v>142</v>
      </c>
      <c r="H363" s="59" t="s">
        <v>341</v>
      </c>
      <c r="I363" s="59" t="s">
        <v>344</v>
      </c>
      <c r="J363" s="22">
        <f>$J$8</f>
        <v>0.017</v>
      </c>
      <c r="K363" s="22">
        <f>$K$8</f>
        <v>0.013065</v>
      </c>
      <c r="L363" s="76">
        <v>0.3536291439185569</v>
      </c>
      <c r="M363" s="76">
        <v>1.014889156509222</v>
      </c>
      <c r="N363" s="38">
        <f>IF(((J363^2)-(L363^2*K363^2))&lt;0,"Sb=0",(1/M363)*SQRT((J363^2)-(L363^2*K363^2)))</f>
        <v>0.01612012182677946</v>
      </c>
    </row>
    <row r="364" spans="1:14" ht="12.75">
      <c r="A364" s="148"/>
      <c r="B364" s="62" t="s">
        <v>339</v>
      </c>
      <c r="C364" s="19">
        <v>6</v>
      </c>
      <c r="D364" s="19">
        <v>12</v>
      </c>
      <c r="E364" s="19">
        <v>7</v>
      </c>
      <c r="F364" s="19" t="s">
        <v>340</v>
      </c>
      <c r="G364" s="61" t="s">
        <v>142</v>
      </c>
      <c r="H364" s="59" t="s">
        <v>341</v>
      </c>
      <c r="I364" s="59" t="s">
        <v>342</v>
      </c>
      <c r="J364" s="22">
        <f>$J$8</f>
        <v>0.017</v>
      </c>
      <c r="K364" s="22">
        <f>$K$8</f>
        <v>0.013065</v>
      </c>
      <c r="L364" s="76">
        <v>0.3536291439185569</v>
      </c>
      <c r="M364" s="76">
        <v>1.014889156509222</v>
      </c>
      <c r="N364" s="38">
        <f>IF(((J364^2)-(L364^2*K364^2))&lt;0,"Sb=0",(1/M364)*SQRT((J364^2)-(L364^2*K364^2)))</f>
        <v>0.01612012182677946</v>
      </c>
    </row>
    <row r="365" spans="1:14" ht="12.75">
      <c r="A365" s="148"/>
      <c r="B365" s="18"/>
      <c r="C365" s="19"/>
      <c r="D365" s="19"/>
      <c r="E365" s="19"/>
      <c r="F365" s="26"/>
      <c r="G365" s="20"/>
      <c r="H365" s="21"/>
      <c r="I365" s="20"/>
      <c r="J365" s="22"/>
      <c r="K365" s="22"/>
      <c r="L365" s="76" t="s">
        <v>508</v>
      </c>
      <c r="M365" s="76" t="s">
        <v>508</v>
      </c>
      <c r="N365" s="34"/>
    </row>
    <row r="366" spans="1:14" ht="12.75">
      <c r="A366" s="148"/>
      <c r="B366" s="62" t="s">
        <v>339</v>
      </c>
      <c r="C366" s="19">
        <v>6</v>
      </c>
      <c r="D366" s="19">
        <v>12</v>
      </c>
      <c r="E366" s="19">
        <v>7</v>
      </c>
      <c r="F366" s="19" t="s">
        <v>340</v>
      </c>
      <c r="G366" s="61" t="s">
        <v>142</v>
      </c>
      <c r="H366" s="59" t="s">
        <v>342</v>
      </c>
      <c r="I366" s="59" t="s">
        <v>344</v>
      </c>
      <c r="J366" s="22">
        <f>$J$8</f>
        <v>0.017</v>
      </c>
      <c r="K366" s="22">
        <f>$K$8</f>
        <v>0.013065</v>
      </c>
      <c r="L366" s="76">
        <v>0.5345224838248475</v>
      </c>
      <c r="M366" s="76">
        <v>1.4142135623730916</v>
      </c>
      <c r="N366" s="38">
        <f>IF(((J366^2)-(L366^2*K366^2))&lt;0,"Sb=0",(1/M366)*SQRT((J366^2)-(L366^2*K366^2)))</f>
        <v>0.010959703951945347</v>
      </c>
    </row>
    <row r="367" spans="1:14" ht="12.75">
      <c r="A367" s="148"/>
      <c r="B367" s="18"/>
      <c r="C367" s="19"/>
      <c r="D367" s="19"/>
      <c r="E367" s="19"/>
      <c r="F367" s="26"/>
      <c r="G367" s="20"/>
      <c r="H367" s="21"/>
      <c r="I367" s="20"/>
      <c r="J367" s="22"/>
      <c r="K367" s="22"/>
      <c r="L367" s="76" t="s">
        <v>508</v>
      </c>
      <c r="M367" s="76" t="s">
        <v>508</v>
      </c>
      <c r="N367" s="34"/>
    </row>
    <row r="368" spans="1:14" ht="13.5" thickBot="1">
      <c r="A368" s="148"/>
      <c r="B368" s="49" t="s">
        <v>339</v>
      </c>
      <c r="C368" s="12">
        <v>6</v>
      </c>
      <c r="D368" s="12">
        <v>12</v>
      </c>
      <c r="E368" s="12">
        <v>7</v>
      </c>
      <c r="F368" s="12" t="s">
        <v>340</v>
      </c>
      <c r="G368" s="50" t="s">
        <v>142</v>
      </c>
      <c r="H368" s="52" t="s">
        <v>342</v>
      </c>
      <c r="I368" s="51" t="s">
        <v>343</v>
      </c>
      <c r="J368" s="15">
        <f>$J$8</f>
        <v>0.017</v>
      </c>
      <c r="K368" s="15">
        <f>$K$8</f>
        <v>0.013065</v>
      </c>
      <c r="L368" s="147">
        <v>1.7743207956044111</v>
      </c>
      <c r="M368" s="147">
        <v>5.099019513592772</v>
      </c>
      <c r="N368" s="37" t="str">
        <f>IF(((J368^2)-(L368^2*K368^2))&lt;0,"Sb=0",(1/M368)*SQRT((J368^2)-(L368^2*K368^2)))</f>
        <v>Sb=0</v>
      </c>
    </row>
    <row r="369" spans="1:13" ht="14.25" thickBot="1" thickTop="1">
      <c r="A369" s="53"/>
      <c r="B369" s="20"/>
      <c r="C369" s="19"/>
      <c r="D369" s="19"/>
      <c r="E369" s="19"/>
      <c r="F369" s="26"/>
      <c r="G369" s="20"/>
      <c r="H369" s="21"/>
      <c r="I369" s="20"/>
      <c r="J369" s="22"/>
      <c r="K369" s="22"/>
      <c r="L369" s="23" t="s">
        <v>508</v>
      </c>
      <c r="M369" s="23" t="s">
        <v>508</v>
      </c>
    </row>
    <row r="370" spans="1:14" ht="13.5" thickTop="1">
      <c r="A370" s="148"/>
      <c r="B370" s="45" t="s">
        <v>92</v>
      </c>
      <c r="C370" s="6">
        <v>7</v>
      </c>
      <c r="D370" s="6">
        <v>15</v>
      </c>
      <c r="E370" s="6">
        <v>9</v>
      </c>
      <c r="F370" s="6" t="s">
        <v>345</v>
      </c>
      <c r="G370" s="46" t="s">
        <v>142</v>
      </c>
      <c r="H370" s="48" t="s">
        <v>346</v>
      </c>
      <c r="I370" s="47" t="s">
        <v>512</v>
      </c>
      <c r="J370" s="9">
        <f>$J$8</f>
        <v>0.017</v>
      </c>
      <c r="K370" s="9">
        <f>$K$8</f>
        <v>0.013065</v>
      </c>
      <c r="L370" s="146">
        <v>0.46291004988627454</v>
      </c>
      <c r="M370" s="146">
        <v>1.3228756555322918</v>
      </c>
      <c r="N370" s="36">
        <f>IF(((J370^2)-(L370^2*K370^2))&lt;0,"Sb=0",(1/M370)*SQRT((J370^2)-(L370^2*K370^2)))</f>
        <v>0.01201005926169345</v>
      </c>
    </row>
    <row r="371" spans="1:14" ht="12.75">
      <c r="A371" s="148"/>
      <c r="B371" s="18"/>
      <c r="C371" s="19"/>
      <c r="D371" s="19"/>
      <c r="E371" s="19"/>
      <c r="F371" s="26"/>
      <c r="G371" s="20"/>
      <c r="H371" s="21"/>
      <c r="I371" s="20"/>
      <c r="J371" s="22"/>
      <c r="K371" s="22"/>
      <c r="L371" s="23" t="s">
        <v>508</v>
      </c>
      <c r="M371" s="23" t="s">
        <v>508</v>
      </c>
      <c r="N371" s="34"/>
    </row>
    <row r="372" spans="1:14" ht="12.75">
      <c r="A372" s="148"/>
      <c r="B372" s="62" t="s">
        <v>92</v>
      </c>
      <c r="C372" s="19">
        <v>7</v>
      </c>
      <c r="D372" s="19">
        <v>15</v>
      </c>
      <c r="E372" s="19">
        <v>9</v>
      </c>
      <c r="F372" s="19" t="s">
        <v>345</v>
      </c>
      <c r="G372" s="61" t="s">
        <v>142</v>
      </c>
      <c r="H372" s="59" t="s">
        <v>346</v>
      </c>
      <c r="I372" s="59" t="s">
        <v>97</v>
      </c>
      <c r="J372" s="22">
        <f>$J$8</f>
        <v>0.017</v>
      </c>
      <c r="K372" s="22">
        <f>$K$8</f>
        <v>0.013065</v>
      </c>
      <c r="L372" s="23">
        <v>0.4966554808583767</v>
      </c>
      <c r="M372" s="23">
        <v>1.0148891565092193</v>
      </c>
      <c r="N372" s="38">
        <f>IF(((J372^2)-(L372^2*K372^2))&lt;0,"Sb=0",(1/M372)*SQRT((J372^2)-(L372^2*K372^2)))</f>
        <v>0.015482386625810293</v>
      </c>
    </row>
    <row r="373" spans="1:14" ht="12.75">
      <c r="A373" s="148"/>
      <c r="B373" s="62" t="s">
        <v>92</v>
      </c>
      <c r="C373" s="19">
        <v>7</v>
      </c>
      <c r="D373" s="19">
        <v>15</v>
      </c>
      <c r="E373" s="19">
        <v>9</v>
      </c>
      <c r="F373" s="19" t="s">
        <v>345</v>
      </c>
      <c r="G373" s="61" t="s">
        <v>142</v>
      </c>
      <c r="H373" s="59" t="s">
        <v>346</v>
      </c>
      <c r="I373" s="59" t="s">
        <v>347</v>
      </c>
      <c r="J373" s="22">
        <f>$J$8</f>
        <v>0.017</v>
      </c>
      <c r="K373" s="22">
        <f>$K$8</f>
        <v>0.013065</v>
      </c>
      <c r="L373" s="23">
        <v>0.4966554808583767</v>
      </c>
      <c r="M373" s="23">
        <v>1.0148891565092193</v>
      </c>
      <c r="N373" s="38">
        <f>IF(((J373^2)-(L373^2*K373^2))&lt;0,"Sb=0",(1/M373)*SQRT((J373^2)-(L373^2*K373^2)))</f>
        <v>0.015482386625810293</v>
      </c>
    </row>
    <row r="374" spans="1:14" ht="12.75">
      <c r="A374" s="148"/>
      <c r="B374" s="62" t="s">
        <v>92</v>
      </c>
      <c r="C374" s="19">
        <v>7</v>
      </c>
      <c r="D374" s="19">
        <v>15</v>
      </c>
      <c r="E374" s="19">
        <v>9</v>
      </c>
      <c r="F374" s="19" t="s">
        <v>345</v>
      </c>
      <c r="G374" s="61" t="s">
        <v>142</v>
      </c>
      <c r="H374" s="59" t="s">
        <v>346</v>
      </c>
      <c r="I374" s="59" t="s">
        <v>355</v>
      </c>
      <c r="J374" s="22">
        <f>$J$8</f>
        <v>0.017</v>
      </c>
      <c r="K374" s="22">
        <f>$K$8</f>
        <v>0.013065</v>
      </c>
      <c r="L374" s="23">
        <v>0.4966554808583767</v>
      </c>
      <c r="M374" s="23">
        <v>1.0148891565092193</v>
      </c>
      <c r="N374" s="38">
        <f>IF(((J374^2)-(L374^2*K374^2))&lt;0,"Sb=0",(1/M374)*SQRT((J374^2)-(L374^2*K374^2)))</f>
        <v>0.015482386625810293</v>
      </c>
    </row>
    <row r="375" spans="1:14" ht="12.75">
      <c r="A375" s="148"/>
      <c r="B375" s="18"/>
      <c r="C375" s="19"/>
      <c r="D375" s="19"/>
      <c r="E375" s="19"/>
      <c r="F375" s="26"/>
      <c r="G375" s="20"/>
      <c r="H375" s="21"/>
      <c r="I375" s="20"/>
      <c r="J375" s="22"/>
      <c r="K375" s="22"/>
      <c r="L375" s="23" t="s">
        <v>508</v>
      </c>
      <c r="M375" s="23" t="s">
        <v>508</v>
      </c>
      <c r="N375" s="34"/>
    </row>
    <row r="376" spans="1:14" ht="12.75">
      <c r="A376" s="148"/>
      <c r="B376" s="62" t="s">
        <v>92</v>
      </c>
      <c r="C376" s="19">
        <v>7</v>
      </c>
      <c r="D376" s="19">
        <v>15</v>
      </c>
      <c r="E376" s="19">
        <v>9</v>
      </c>
      <c r="F376" s="19" t="s">
        <v>345</v>
      </c>
      <c r="G376" s="61" t="s">
        <v>142</v>
      </c>
      <c r="H376" s="72" t="s">
        <v>99</v>
      </c>
      <c r="I376" s="59" t="s">
        <v>97</v>
      </c>
      <c r="J376" s="22">
        <f>$J$8</f>
        <v>0.017</v>
      </c>
      <c r="K376" s="22">
        <f>$K$8</f>
        <v>0.013065</v>
      </c>
      <c r="L376" s="23">
        <v>0.8164965809277273</v>
      </c>
      <c r="M376" s="23">
        <v>1.414213562373097</v>
      </c>
      <c r="N376" s="38">
        <f>IF(((J376^2)-(L376^2*K376^2))&lt;0,"Sb=0",(1/M376)*SQRT((J376^2)-(L376^2*K376^2)))</f>
        <v>0.009359590001704114</v>
      </c>
    </row>
    <row r="377" spans="1:14" ht="12.75">
      <c r="A377" s="148"/>
      <c r="B377" s="62" t="s">
        <v>92</v>
      </c>
      <c r="C377" s="19">
        <v>7</v>
      </c>
      <c r="D377" s="19">
        <v>15</v>
      </c>
      <c r="E377" s="19">
        <v>9</v>
      </c>
      <c r="F377" s="19" t="s">
        <v>345</v>
      </c>
      <c r="G377" s="61" t="s">
        <v>142</v>
      </c>
      <c r="H377" s="72" t="s">
        <v>99</v>
      </c>
      <c r="I377" s="59" t="s">
        <v>347</v>
      </c>
      <c r="J377" s="22">
        <f>$J$8</f>
        <v>0.017</v>
      </c>
      <c r="K377" s="22">
        <f>$K$8</f>
        <v>0.013065</v>
      </c>
      <c r="L377" s="23">
        <v>0.8164965809277273</v>
      </c>
      <c r="M377" s="23">
        <v>1.414213562373097</v>
      </c>
      <c r="N377" s="38">
        <f>IF(((J377^2)-(L377^2*K377^2))&lt;0,"Sb=0",(1/M377)*SQRT((J377^2)-(L377^2*K377^2)))</f>
        <v>0.009359590001704114</v>
      </c>
    </row>
    <row r="378" spans="1:14" ht="12.75">
      <c r="A378" s="148"/>
      <c r="B378" s="18"/>
      <c r="C378" s="19"/>
      <c r="D378" s="19"/>
      <c r="E378" s="19"/>
      <c r="F378" s="26"/>
      <c r="G378" s="20"/>
      <c r="H378" s="21"/>
      <c r="I378" s="20"/>
      <c r="J378" s="22"/>
      <c r="K378" s="22"/>
      <c r="L378" s="23" t="s">
        <v>508</v>
      </c>
      <c r="M378" s="23" t="s">
        <v>508</v>
      </c>
      <c r="N378" s="34"/>
    </row>
    <row r="379" spans="1:14" ht="13.5" thickBot="1">
      <c r="A379" s="148"/>
      <c r="B379" s="49" t="s">
        <v>92</v>
      </c>
      <c r="C379" s="12">
        <v>7</v>
      </c>
      <c r="D379" s="12">
        <v>15</v>
      </c>
      <c r="E379" s="12">
        <v>9</v>
      </c>
      <c r="F379" s="12" t="s">
        <v>345</v>
      </c>
      <c r="G379" s="50" t="s">
        <v>142</v>
      </c>
      <c r="H379" s="73" t="s">
        <v>99</v>
      </c>
      <c r="I379" s="51" t="s">
        <v>348</v>
      </c>
      <c r="J379" s="15">
        <f>$J$8</f>
        <v>0.017</v>
      </c>
      <c r="K379" s="15">
        <f>$K$8</f>
        <v>0.013065</v>
      </c>
      <c r="L379" s="16">
        <v>2.4688535993934737</v>
      </c>
      <c r="M379" s="16">
        <v>5.0990195135927925</v>
      </c>
      <c r="N379" s="37" t="str">
        <f>IF(((J379^2)-(L379^2*K379^2))&lt;0,"Sb=0",(1/M379)*SQRT((J379^2)-(L379^2*K379^2)))</f>
        <v>Sb=0</v>
      </c>
    </row>
    <row r="380" spans="1:13" ht="14.25" thickBot="1" thickTop="1">
      <c r="A380" s="53"/>
      <c r="B380" s="20"/>
      <c r="C380" s="19"/>
      <c r="D380" s="19"/>
      <c r="E380" s="19"/>
      <c r="F380" s="26"/>
      <c r="G380" s="20"/>
      <c r="H380" s="21"/>
      <c r="I380" s="20"/>
      <c r="J380" s="22"/>
      <c r="K380" s="22"/>
      <c r="L380" s="23" t="s">
        <v>508</v>
      </c>
      <c r="M380" s="23" t="s">
        <v>508</v>
      </c>
    </row>
    <row r="381" spans="1:14" ht="13.5" thickTop="1">
      <c r="A381" s="148"/>
      <c r="B381" s="5" t="s">
        <v>92</v>
      </c>
      <c r="C381" s="6">
        <v>7</v>
      </c>
      <c r="D381" s="6">
        <v>10</v>
      </c>
      <c r="E381" s="6">
        <v>4</v>
      </c>
      <c r="F381" s="25" t="s">
        <v>142</v>
      </c>
      <c r="G381" s="7" t="s">
        <v>93</v>
      </c>
      <c r="H381" s="8" t="s">
        <v>94</v>
      </c>
      <c r="I381" s="7" t="s">
        <v>95</v>
      </c>
      <c r="J381" s="9">
        <f t="shared" si="0"/>
        <v>0.017</v>
      </c>
      <c r="K381" s="9">
        <f t="shared" si="1"/>
        <v>0.013065</v>
      </c>
      <c r="L381" s="10">
        <v>0.469041575982343</v>
      </c>
      <c r="M381" s="10">
        <v>1.0862780491200215</v>
      </c>
      <c r="N381" s="36">
        <f>IF(((J381^2)-(L381^2*K381^2))&lt;0,"Sb=0",(1/M381)*SQRT((J381^2)-(L381^2*K381^2)))</f>
        <v>0.014597633616562305</v>
      </c>
    </row>
    <row r="382" spans="1:14" ht="12.75">
      <c r="A382" s="148"/>
      <c r="B382" s="18"/>
      <c r="C382" s="19"/>
      <c r="D382" s="19"/>
      <c r="E382" s="19"/>
      <c r="F382" s="19"/>
      <c r="G382" s="20"/>
      <c r="H382" s="21"/>
      <c r="I382" s="20"/>
      <c r="J382" s="22"/>
      <c r="K382" s="22"/>
      <c r="L382" s="23" t="s">
        <v>508</v>
      </c>
      <c r="M382" s="23" t="s">
        <v>508</v>
      </c>
      <c r="N382" s="24"/>
    </row>
    <row r="383" spans="1:14" ht="12.75">
      <c r="A383" s="148"/>
      <c r="B383" s="18" t="s">
        <v>92</v>
      </c>
      <c r="C383" s="19">
        <v>7</v>
      </c>
      <c r="D383" s="19">
        <v>10</v>
      </c>
      <c r="E383" s="19">
        <v>4</v>
      </c>
      <c r="F383" s="26" t="s">
        <v>142</v>
      </c>
      <c r="G383" s="20" t="s">
        <v>93</v>
      </c>
      <c r="H383" s="21" t="s">
        <v>94</v>
      </c>
      <c r="I383" s="20" t="s">
        <v>96</v>
      </c>
      <c r="J383" s="22">
        <f t="shared" si="0"/>
        <v>0.017</v>
      </c>
      <c r="K383" s="22">
        <f t="shared" si="1"/>
        <v>0.013065</v>
      </c>
      <c r="L383" s="23">
        <v>0.565685424949238</v>
      </c>
      <c r="M383" s="23">
        <v>1.0392304845413265</v>
      </c>
      <c r="N383" s="38">
        <f>IF(((J383^2)-(L383^2*K383^2))&lt;0,"Sb=0",(1/M383)*SQRT((J383^2)-(L383^2*K383^2)))</f>
        <v>0.014731480778452852</v>
      </c>
    </row>
    <row r="384" spans="1:14" ht="12.75">
      <c r="A384" s="148"/>
      <c r="B384" s="18"/>
      <c r="C384" s="19"/>
      <c r="D384" s="19"/>
      <c r="E384" s="19"/>
      <c r="F384" s="19"/>
      <c r="G384" s="20"/>
      <c r="H384" s="21"/>
      <c r="I384" s="20"/>
      <c r="J384" s="22"/>
      <c r="K384" s="22"/>
      <c r="L384" s="23" t="s">
        <v>508</v>
      </c>
      <c r="M384" s="23" t="s">
        <v>508</v>
      </c>
      <c r="N384" s="24"/>
    </row>
    <row r="385" spans="1:14" ht="12.75">
      <c r="A385" s="148"/>
      <c r="B385" s="18" t="s">
        <v>92</v>
      </c>
      <c r="C385" s="19">
        <v>7</v>
      </c>
      <c r="D385" s="19">
        <v>10</v>
      </c>
      <c r="E385" s="19">
        <v>4</v>
      </c>
      <c r="F385" s="26" t="s">
        <v>142</v>
      </c>
      <c r="G385" s="20" t="s">
        <v>93</v>
      </c>
      <c r="H385" s="21" t="s">
        <v>94</v>
      </c>
      <c r="I385" s="20" t="s">
        <v>97</v>
      </c>
      <c r="J385" s="22">
        <f t="shared" si="0"/>
        <v>0.017</v>
      </c>
      <c r="K385" s="22">
        <f t="shared" si="1"/>
        <v>0.013065</v>
      </c>
      <c r="L385" s="23">
        <v>0.6164414002968976</v>
      </c>
      <c r="M385" s="23">
        <v>1.0099504938362078</v>
      </c>
      <c r="N385" s="38">
        <f>IF(((J385^2)-(L385^2*K385^2))&lt;0,"Sb=0",(1/M385)*SQRT((J385^2)-(L385^2*K385^2)))</f>
        <v>0.014823675898941624</v>
      </c>
    </row>
    <row r="386" spans="1:14" ht="12.75">
      <c r="A386" s="148"/>
      <c r="B386" s="18" t="s">
        <v>92</v>
      </c>
      <c r="C386" s="19">
        <v>7</v>
      </c>
      <c r="D386" s="19">
        <v>10</v>
      </c>
      <c r="E386" s="19">
        <v>4</v>
      </c>
      <c r="F386" s="26" t="s">
        <v>142</v>
      </c>
      <c r="G386" s="20" t="s">
        <v>93</v>
      </c>
      <c r="H386" s="21" t="s">
        <v>94</v>
      </c>
      <c r="I386" s="20" t="s">
        <v>98</v>
      </c>
      <c r="J386" s="22">
        <f t="shared" si="0"/>
        <v>0.017</v>
      </c>
      <c r="K386" s="22">
        <f t="shared" si="1"/>
        <v>0.013065</v>
      </c>
      <c r="L386" s="23">
        <v>0.6164414002968976</v>
      </c>
      <c r="M386" s="23">
        <v>1.0099504938362078</v>
      </c>
      <c r="N386" s="38">
        <f>IF(((J386^2)-(L386^2*K386^2))&lt;0,"Sb=0",(1/M386)*SQRT((J386^2)-(L386^2*K386^2)))</f>
        <v>0.014823675898941624</v>
      </c>
    </row>
    <row r="387" spans="1:14" ht="12.75">
      <c r="A387" s="148"/>
      <c r="B387" s="18" t="s">
        <v>92</v>
      </c>
      <c r="C387" s="19">
        <v>7</v>
      </c>
      <c r="D387" s="19">
        <v>10</v>
      </c>
      <c r="E387" s="19">
        <v>4</v>
      </c>
      <c r="F387" s="26" t="s">
        <v>142</v>
      </c>
      <c r="G387" s="20" t="s">
        <v>93</v>
      </c>
      <c r="H387" s="21" t="s">
        <v>94</v>
      </c>
      <c r="I387" s="20" t="s">
        <v>99</v>
      </c>
      <c r="J387" s="22">
        <f t="shared" si="0"/>
        <v>0.017</v>
      </c>
      <c r="K387" s="22">
        <f t="shared" si="1"/>
        <v>0.013065</v>
      </c>
      <c r="L387" s="23">
        <v>0.6164414002968976</v>
      </c>
      <c r="M387" s="23">
        <v>1.0099504938362078</v>
      </c>
      <c r="N387" s="38">
        <f>IF(((J387^2)-(L387^2*K387^2))&lt;0,"Sb=0",(1/M387)*SQRT((J387^2)-(L387^2*K387^2)))</f>
        <v>0.014823675898941624</v>
      </c>
    </row>
    <row r="388" spans="1:14" ht="12.75">
      <c r="A388" s="148"/>
      <c r="B388" s="18"/>
      <c r="C388" s="19"/>
      <c r="D388" s="19"/>
      <c r="E388" s="19"/>
      <c r="F388" s="26"/>
      <c r="G388" s="20"/>
      <c r="H388" s="21"/>
      <c r="I388" s="20"/>
      <c r="J388" s="22"/>
      <c r="K388" s="22"/>
      <c r="L388" s="23" t="s">
        <v>508</v>
      </c>
      <c r="M388" s="23" t="s">
        <v>508</v>
      </c>
      <c r="N388" s="34"/>
    </row>
    <row r="389" spans="1:14" ht="12.75">
      <c r="A389" s="148"/>
      <c r="B389" s="18" t="s">
        <v>92</v>
      </c>
      <c r="C389" s="19">
        <v>7</v>
      </c>
      <c r="D389" s="19">
        <v>10</v>
      </c>
      <c r="E389" s="19">
        <v>4</v>
      </c>
      <c r="F389" s="26" t="s">
        <v>142</v>
      </c>
      <c r="G389" s="20" t="s">
        <v>93</v>
      </c>
      <c r="H389" s="20" t="s">
        <v>99</v>
      </c>
      <c r="I389" s="20" t="s">
        <v>97</v>
      </c>
      <c r="J389" s="22">
        <f>$J$8</f>
        <v>0.017</v>
      </c>
      <c r="K389" s="22">
        <f>$K$8</f>
        <v>0.013065</v>
      </c>
      <c r="L389" s="23">
        <v>1.0000000000000075</v>
      </c>
      <c r="M389" s="23">
        <v>1.4142135623731058</v>
      </c>
      <c r="N389" s="38">
        <f>IF(((J389^2)-(L389^2*K389^2))&lt;0,"Sb=0",(1/M389)*SQRT((J389^2)-(L389^2*K389^2)))</f>
        <v>0.00769109143750078</v>
      </c>
    </row>
    <row r="390" spans="1:14" ht="12.75">
      <c r="A390" s="148"/>
      <c r="B390" s="18" t="s">
        <v>92</v>
      </c>
      <c r="C390" s="19">
        <v>7</v>
      </c>
      <c r="D390" s="19">
        <v>10</v>
      </c>
      <c r="E390" s="19">
        <v>4</v>
      </c>
      <c r="F390" s="26" t="s">
        <v>142</v>
      </c>
      <c r="G390" s="20" t="s">
        <v>93</v>
      </c>
      <c r="H390" s="20" t="s">
        <v>99</v>
      </c>
      <c r="I390" s="20" t="s">
        <v>98</v>
      </c>
      <c r="J390" s="22">
        <f>$J$8</f>
        <v>0.017</v>
      </c>
      <c r="K390" s="22">
        <f>$K$8</f>
        <v>0.013065</v>
      </c>
      <c r="L390" s="23">
        <v>1.0000000000000075</v>
      </c>
      <c r="M390" s="23">
        <v>1.4142135623731058</v>
      </c>
      <c r="N390" s="38">
        <f>IF(((J390^2)-(L390^2*K390^2))&lt;0,"Sb=0",(1/M390)*SQRT((J390^2)-(L390^2*K390^2)))</f>
        <v>0.00769109143750078</v>
      </c>
    </row>
    <row r="391" spans="1:14" ht="12.75">
      <c r="A391" s="148"/>
      <c r="B391" s="18"/>
      <c r="C391" s="19"/>
      <c r="D391" s="19"/>
      <c r="E391" s="19"/>
      <c r="F391" s="26"/>
      <c r="G391" s="20"/>
      <c r="H391" s="21"/>
      <c r="I391" s="20"/>
      <c r="J391" s="22"/>
      <c r="K391" s="22"/>
      <c r="L391" s="23" t="s">
        <v>508</v>
      </c>
      <c r="M391" s="23" t="s">
        <v>508</v>
      </c>
      <c r="N391" s="34"/>
    </row>
    <row r="392" spans="1:14" ht="13.5" thickBot="1">
      <c r="A392" s="148"/>
      <c r="B392" s="11" t="s">
        <v>92</v>
      </c>
      <c r="C392" s="12">
        <v>7</v>
      </c>
      <c r="D392" s="12">
        <v>10</v>
      </c>
      <c r="E392" s="12">
        <v>4</v>
      </c>
      <c r="F392" s="27" t="s">
        <v>142</v>
      </c>
      <c r="G392" s="13" t="s">
        <v>93</v>
      </c>
      <c r="H392" s="13" t="s">
        <v>99</v>
      </c>
      <c r="I392" s="14" t="s">
        <v>358</v>
      </c>
      <c r="J392" s="15">
        <f>$J$8</f>
        <v>0.017</v>
      </c>
      <c r="K392" s="15">
        <f>$K$8</f>
        <v>0.013065</v>
      </c>
      <c r="L392" s="16">
        <v>3.0983866769659567</v>
      </c>
      <c r="M392" s="16">
        <v>5.099019513592823</v>
      </c>
      <c r="N392" s="37" t="str">
        <f>IF(((J392^2)-(L392^2*K392^2))&lt;0,"Sb=0",(1/M392)*SQRT((J392^2)-(L392^2*K392^2)))</f>
        <v>Sb=0</v>
      </c>
    </row>
    <row r="393" spans="1:13" ht="14.25" thickBot="1" thickTop="1">
      <c r="A393" s="53"/>
      <c r="B393" s="20"/>
      <c r="C393" s="19"/>
      <c r="D393" s="19"/>
      <c r="E393" s="19"/>
      <c r="F393" s="26"/>
      <c r="G393" s="20"/>
      <c r="H393" s="21"/>
      <c r="I393" s="20"/>
      <c r="J393" s="22"/>
      <c r="K393" s="22"/>
      <c r="L393" s="23" t="s">
        <v>508</v>
      </c>
      <c r="M393" s="23" t="s">
        <v>508</v>
      </c>
    </row>
    <row r="394" spans="1:14" ht="13.5" thickTop="1">
      <c r="A394" s="148"/>
      <c r="B394" s="45" t="s">
        <v>349</v>
      </c>
      <c r="C394" s="6">
        <v>5</v>
      </c>
      <c r="D394" s="6">
        <v>7</v>
      </c>
      <c r="E394" s="6">
        <v>3</v>
      </c>
      <c r="F394" s="6" t="s">
        <v>350</v>
      </c>
      <c r="G394" s="46" t="s">
        <v>142</v>
      </c>
      <c r="H394" s="47" t="s">
        <v>351</v>
      </c>
      <c r="I394" s="48" t="s">
        <v>353</v>
      </c>
      <c r="J394" s="9">
        <f>$J$8</f>
        <v>0.017</v>
      </c>
      <c r="K394" s="9">
        <f>$K$8</f>
        <v>0.013065</v>
      </c>
      <c r="L394" s="10">
        <v>0.4690415759823427</v>
      </c>
      <c r="M394" s="10">
        <v>1.0198039027185564</v>
      </c>
      <c r="N394" s="36">
        <f>IF(((J394^2)-(L394^2*K394^2))&lt;0,"Sb=0",(1/M394)*SQRT((J394^2)-(L394^2*K394^2)))</f>
        <v>0.015549155013524553</v>
      </c>
    </row>
    <row r="395" spans="1:14" ht="12.75">
      <c r="A395" s="148"/>
      <c r="B395" s="62" t="s">
        <v>349</v>
      </c>
      <c r="C395" s="19">
        <v>5</v>
      </c>
      <c r="D395" s="19">
        <v>7</v>
      </c>
      <c r="E395" s="19">
        <v>3</v>
      </c>
      <c r="F395" s="19" t="s">
        <v>350</v>
      </c>
      <c r="G395" s="61" t="s">
        <v>142</v>
      </c>
      <c r="H395" s="63" t="s">
        <v>351</v>
      </c>
      <c r="I395" s="59" t="s">
        <v>354</v>
      </c>
      <c r="J395" s="22">
        <f>$J$8</f>
        <v>0.017</v>
      </c>
      <c r="K395" s="22">
        <f>$K$8</f>
        <v>0.013065</v>
      </c>
      <c r="L395" s="23">
        <v>0.4690415759823427</v>
      </c>
      <c r="M395" s="23">
        <v>1.0198039027185564</v>
      </c>
      <c r="N395" s="38">
        <f>IF(((J395^2)-(L395^2*K395^2))&lt;0,"Sb=0",(1/M395)*SQRT((J395^2)-(L395^2*K395^2)))</f>
        <v>0.015549155013524553</v>
      </c>
    </row>
    <row r="396" spans="1:14" ht="12.75">
      <c r="A396" s="148"/>
      <c r="B396" s="62" t="s">
        <v>349</v>
      </c>
      <c r="C396" s="19">
        <v>5</v>
      </c>
      <c r="D396" s="19">
        <v>7</v>
      </c>
      <c r="E396" s="19">
        <v>3</v>
      </c>
      <c r="F396" s="19" t="s">
        <v>350</v>
      </c>
      <c r="G396" s="61" t="s">
        <v>142</v>
      </c>
      <c r="H396" s="63" t="s">
        <v>351</v>
      </c>
      <c r="I396" s="59" t="s">
        <v>352</v>
      </c>
      <c r="J396" s="22">
        <f>$J$8</f>
        <v>0.017</v>
      </c>
      <c r="K396" s="22">
        <f>$K$8</f>
        <v>0.013065</v>
      </c>
      <c r="L396" s="23">
        <v>0.4690415759823427</v>
      </c>
      <c r="M396" s="23">
        <v>1.0198039027185564</v>
      </c>
      <c r="N396" s="38">
        <f>IF(((J396^2)-(L396^2*K396^2))&lt;0,"Sb=0",(1/M396)*SQRT((J396^2)-(L396^2*K396^2)))</f>
        <v>0.015549155013524553</v>
      </c>
    </row>
    <row r="397" spans="1:14" ht="12.75">
      <c r="A397" s="148"/>
      <c r="B397" s="62"/>
      <c r="C397" s="19"/>
      <c r="D397" s="19"/>
      <c r="E397" s="19"/>
      <c r="F397" s="26"/>
      <c r="G397" s="20"/>
      <c r="H397" s="21"/>
      <c r="I397" s="20"/>
      <c r="J397" s="22"/>
      <c r="K397" s="22"/>
      <c r="L397" s="23" t="s">
        <v>508</v>
      </c>
      <c r="M397" s="23" t="s">
        <v>508</v>
      </c>
      <c r="N397" s="34"/>
    </row>
    <row r="398" spans="1:14" ht="12.75">
      <c r="A398" s="148"/>
      <c r="B398" s="62" t="s">
        <v>349</v>
      </c>
      <c r="C398" s="19">
        <v>5</v>
      </c>
      <c r="D398" s="19">
        <v>7</v>
      </c>
      <c r="E398" s="19">
        <v>3</v>
      </c>
      <c r="F398" s="19" t="s">
        <v>350</v>
      </c>
      <c r="G398" s="61" t="s">
        <v>142</v>
      </c>
      <c r="H398" s="59" t="s">
        <v>352</v>
      </c>
      <c r="I398" s="59" t="s">
        <v>353</v>
      </c>
      <c r="J398" s="22">
        <f>$J$8</f>
        <v>0.017</v>
      </c>
      <c r="K398" s="22">
        <f>$K$8</f>
        <v>0.013065</v>
      </c>
      <c r="L398" s="23">
        <v>0.7071067811865472</v>
      </c>
      <c r="M398" s="23">
        <v>1.4142135623730945</v>
      </c>
      <c r="N398" s="38">
        <f>IF(((J398^2)-(L398^2*K398^2))&lt;0,"Sb=0",(1/M398)*SQRT((J398^2)-(L398^2*K398^2)))</f>
        <v>0.010090908965499596</v>
      </c>
    </row>
    <row r="399" spans="1:14" ht="13.5" thickBot="1">
      <c r="A399" s="148"/>
      <c r="B399" s="49" t="s">
        <v>349</v>
      </c>
      <c r="C399" s="12">
        <v>5</v>
      </c>
      <c r="D399" s="12">
        <v>7</v>
      </c>
      <c r="E399" s="12">
        <v>3</v>
      </c>
      <c r="F399" s="12" t="s">
        <v>350</v>
      </c>
      <c r="G399" s="50" t="s">
        <v>142</v>
      </c>
      <c r="H399" s="52" t="s">
        <v>352</v>
      </c>
      <c r="I399" s="52" t="s">
        <v>354</v>
      </c>
      <c r="J399" s="15">
        <f>$J$8</f>
        <v>0.017</v>
      </c>
      <c r="K399" s="15">
        <f>$K$8</f>
        <v>0.013065</v>
      </c>
      <c r="L399" s="16">
        <v>0.7071067811865472</v>
      </c>
      <c r="M399" s="16">
        <v>1.4142135623730945</v>
      </c>
      <c r="N399" s="37">
        <f>IF(((J399^2)-(L399^2*K399^2))&lt;0,"Sb=0",(1/M399)*SQRT((J399^2)-(L399^2*K399^2)))</f>
        <v>0.010090908965499596</v>
      </c>
    </row>
    <row r="400" spans="1:13" ht="14.25" thickBot="1" thickTop="1">
      <c r="A400" s="53"/>
      <c r="B400" s="59"/>
      <c r="C400" s="19"/>
      <c r="D400" s="19"/>
      <c r="E400" s="19"/>
      <c r="F400" s="26"/>
      <c r="G400" s="20"/>
      <c r="H400" s="21"/>
      <c r="I400" s="20"/>
      <c r="J400" s="22"/>
      <c r="K400" s="22"/>
      <c r="L400" s="23" t="s">
        <v>508</v>
      </c>
      <c r="M400" s="23" t="s">
        <v>508</v>
      </c>
    </row>
    <row r="401" spans="1:14" ht="13.5" thickTop="1">
      <c r="A401" s="148"/>
      <c r="B401" s="45" t="s">
        <v>182</v>
      </c>
      <c r="C401" s="6">
        <v>5</v>
      </c>
      <c r="D401" s="6">
        <v>7</v>
      </c>
      <c r="E401" s="6">
        <v>3</v>
      </c>
      <c r="F401" s="6" t="s">
        <v>356</v>
      </c>
      <c r="G401" s="46" t="s">
        <v>142</v>
      </c>
      <c r="H401" s="47" t="s">
        <v>184</v>
      </c>
      <c r="I401" s="48" t="s">
        <v>185</v>
      </c>
      <c r="J401" s="9">
        <f>$J$8</f>
        <v>0.017</v>
      </c>
      <c r="K401" s="9">
        <f>$K$8</f>
        <v>0.013065</v>
      </c>
      <c r="L401" s="10">
        <v>0.45825756949558405</v>
      </c>
      <c r="M401" s="10">
        <v>1.019803902718557</v>
      </c>
      <c r="N401" s="36">
        <f>IF(((J401^2)-(L401^2*K401^2))&lt;0,"Sb=0",(1/M401)*SQRT((J401^2)-(L401^2*K401^2)))</f>
        <v>0.015601843232759883</v>
      </c>
    </row>
    <row r="402" spans="1:14" ht="12.75">
      <c r="A402" s="148"/>
      <c r="B402" s="62"/>
      <c r="C402" s="19"/>
      <c r="D402" s="19"/>
      <c r="E402" s="19"/>
      <c r="F402" s="26"/>
      <c r="G402" s="20"/>
      <c r="H402" s="21"/>
      <c r="I402" s="20"/>
      <c r="J402" s="22"/>
      <c r="K402" s="22"/>
      <c r="L402" s="23" t="s">
        <v>508</v>
      </c>
      <c r="M402" s="23" t="s">
        <v>508</v>
      </c>
      <c r="N402" s="34"/>
    </row>
    <row r="403" spans="1:14" ht="13.5" thickBot="1">
      <c r="A403" s="148"/>
      <c r="B403" s="49" t="s">
        <v>182</v>
      </c>
      <c r="C403" s="12">
        <v>5</v>
      </c>
      <c r="D403" s="12">
        <v>7</v>
      </c>
      <c r="E403" s="12">
        <v>3</v>
      </c>
      <c r="F403" s="12" t="s">
        <v>356</v>
      </c>
      <c r="G403" s="50" t="s">
        <v>142</v>
      </c>
      <c r="H403" s="52" t="s">
        <v>185</v>
      </c>
      <c r="I403" s="52" t="s">
        <v>187</v>
      </c>
      <c r="J403" s="15">
        <f>$J$8</f>
        <v>0.017</v>
      </c>
      <c r="K403" s="15">
        <f>$K$8</f>
        <v>0.013065</v>
      </c>
      <c r="L403" s="16">
        <v>0.5773502691896257</v>
      </c>
      <c r="M403" s="16">
        <v>1.4142135623730951</v>
      </c>
      <c r="N403" s="37">
        <f>IF(((J403^2)-(L403^2*K403^2))&lt;0,"Sb=0",(1/M403)*SQRT((J403^2)-(L403^2*K403^2)))</f>
        <v>0.010772695229142985</v>
      </c>
    </row>
    <row r="404" spans="1:13" ht="14.25" thickBot="1" thickTop="1">
      <c r="A404" s="53"/>
      <c r="B404" s="59"/>
      <c r="C404" s="19"/>
      <c r="D404" s="19"/>
      <c r="E404" s="19"/>
      <c r="F404" s="26"/>
      <c r="G404" s="20"/>
      <c r="H404" s="21"/>
      <c r="I404" s="20"/>
      <c r="J404" s="22"/>
      <c r="K404" s="22"/>
      <c r="L404" s="23" t="s">
        <v>508</v>
      </c>
      <c r="M404" s="23" t="s">
        <v>508</v>
      </c>
    </row>
    <row r="405" spans="1:14" ht="13.5" thickTop="1">
      <c r="A405" s="148"/>
      <c r="B405" s="45" t="s">
        <v>182</v>
      </c>
      <c r="C405" s="6">
        <v>5</v>
      </c>
      <c r="D405" s="6">
        <v>8</v>
      </c>
      <c r="E405" s="6">
        <v>4</v>
      </c>
      <c r="F405" s="6" t="s">
        <v>183</v>
      </c>
      <c r="G405" s="46" t="s">
        <v>142</v>
      </c>
      <c r="H405" s="47" t="s">
        <v>184</v>
      </c>
      <c r="I405" s="48" t="s">
        <v>185</v>
      </c>
      <c r="J405" s="9">
        <f t="shared" si="0"/>
        <v>0.017</v>
      </c>
      <c r="K405" s="9">
        <f t="shared" si="1"/>
        <v>0.013065</v>
      </c>
      <c r="L405" s="10">
        <v>0.41403933560541223</v>
      </c>
      <c r="M405" s="10">
        <v>1.0198039027185561</v>
      </c>
      <c r="N405" s="36">
        <f>IF(((J405^2)-(L405^2*K405^2))&lt;0,"Sb=0",(1/M405)*SQRT((J405^2)-(L405^2*K405^2)))</f>
        <v>0.01580342382745999</v>
      </c>
    </row>
    <row r="406" spans="1:14" ht="12.75">
      <c r="A406" s="148"/>
      <c r="B406" s="62"/>
      <c r="C406" s="19"/>
      <c r="D406" s="19"/>
      <c r="E406" s="19"/>
      <c r="F406" s="19"/>
      <c r="G406" s="61"/>
      <c r="H406" s="63"/>
      <c r="I406" s="59"/>
      <c r="J406" s="22"/>
      <c r="K406" s="22"/>
      <c r="L406" s="23" t="s">
        <v>508</v>
      </c>
      <c r="M406" s="23" t="s">
        <v>508</v>
      </c>
      <c r="N406" s="74"/>
    </row>
    <row r="407" spans="1:14" ht="13.5" thickBot="1">
      <c r="A407" s="148"/>
      <c r="B407" s="49" t="s">
        <v>182</v>
      </c>
      <c r="C407" s="12">
        <v>5</v>
      </c>
      <c r="D407" s="12">
        <v>8</v>
      </c>
      <c r="E407" s="12">
        <v>4</v>
      </c>
      <c r="F407" s="12" t="s">
        <v>183</v>
      </c>
      <c r="G407" s="50" t="s">
        <v>142</v>
      </c>
      <c r="H407" s="73" t="s">
        <v>186</v>
      </c>
      <c r="I407" s="52" t="s">
        <v>187</v>
      </c>
      <c r="J407" s="15">
        <f t="shared" si="0"/>
        <v>0.017</v>
      </c>
      <c r="K407" s="15">
        <f t="shared" si="1"/>
        <v>0.013065</v>
      </c>
      <c r="L407" s="16">
        <v>0.5345224838248489</v>
      </c>
      <c r="M407" s="16">
        <v>1.4142135623730954</v>
      </c>
      <c r="N407" s="37">
        <f>IF(((J407^2)-(L407^2*K407^2))&lt;0,"Sb=0",(1/M407)*SQRT((J407^2)-(L407^2*K407^2)))</f>
        <v>0.01095970395194531</v>
      </c>
    </row>
    <row r="408" spans="1:14" ht="14.25" thickBot="1" thickTop="1">
      <c r="A408" s="53"/>
      <c r="H408" s="1"/>
      <c r="J408" s="3"/>
      <c r="K408" s="3"/>
      <c r="L408" s="4" t="s">
        <v>508</v>
      </c>
      <c r="M408" s="4" t="s">
        <v>508</v>
      </c>
      <c r="N408" s="3"/>
    </row>
    <row r="409" spans="1:14" ht="13.5" thickTop="1">
      <c r="A409" s="152"/>
      <c r="B409" s="5" t="s">
        <v>35</v>
      </c>
      <c r="C409" s="6">
        <v>6</v>
      </c>
      <c r="D409" s="6">
        <v>8</v>
      </c>
      <c r="E409" s="6">
        <v>3</v>
      </c>
      <c r="F409" s="6" t="s">
        <v>143</v>
      </c>
      <c r="G409" s="7" t="s">
        <v>58</v>
      </c>
      <c r="H409" s="8" t="s">
        <v>36</v>
      </c>
      <c r="I409" s="7" t="s">
        <v>37</v>
      </c>
      <c r="J409" s="9">
        <f t="shared" si="0"/>
        <v>0.017</v>
      </c>
      <c r="K409" s="9">
        <f t="shared" si="1"/>
        <v>0.013065</v>
      </c>
      <c r="L409" s="10">
        <v>0.4644505202002527</v>
      </c>
      <c r="M409" s="10">
        <v>1.0198039027185561</v>
      </c>
      <c r="N409" s="36">
        <f>IF(((J409^2)-(L409^2*K409^2))&lt;0,"Sb=0",(1/M409)*SQRT((J409^2)-(L409^2*K409^2)))</f>
        <v>0.015571757508466184</v>
      </c>
    </row>
    <row r="410" spans="1:14" ht="12.75">
      <c r="A410" s="152"/>
      <c r="B410" s="18" t="s">
        <v>35</v>
      </c>
      <c r="C410" s="19">
        <v>6</v>
      </c>
      <c r="D410" s="19">
        <v>8</v>
      </c>
      <c r="E410" s="19">
        <v>3</v>
      </c>
      <c r="F410" s="19" t="s">
        <v>143</v>
      </c>
      <c r="G410" s="20" t="s">
        <v>58</v>
      </c>
      <c r="H410" s="21" t="s">
        <v>36</v>
      </c>
      <c r="I410" s="20" t="s">
        <v>38</v>
      </c>
      <c r="J410" s="22">
        <f t="shared" si="0"/>
        <v>0.017</v>
      </c>
      <c r="K410" s="22">
        <f t="shared" si="1"/>
        <v>0.013065</v>
      </c>
      <c r="L410" s="23">
        <v>0.4644505202002527</v>
      </c>
      <c r="M410" s="23">
        <v>1.0198039027185561</v>
      </c>
      <c r="N410" s="38">
        <f>IF(((J410^2)-(L410^2*K410^2))&lt;0,"Sb=0",(1/M410)*SQRT((J410^2)-(L410^2*K410^2)))</f>
        <v>0.015571757508466184</v>
      </c>
    </row>
    <row r="411" spans="1:14" ht="12.75">
      <c r="A411" s="152"/>
      <c r="B411" s="18"/>
      <c r="C411" s="19"/>
      <c r="D411" s="19"/>
      <c r="E411" s="19"/>
      <c r="F411" s="19"/>
      <c r="G411" s="20"/>
      <c r="H411" s="21"/>
      <c r="I411" s="20"/>
      <c r="J411" s="22"/>
      <c r="K411" s="22"/>
      <c r="L411" s="23" t="s">
        <v>508</v>
      </c>
      <c r="M411" s="23" t="s">
        <v>508</v>
      </c>
      <c r="N411" s="74"/>
    </row>
    <row r="412" spans="1:14" ht="12.75">
      <c r="A412" s="152"/>
      <c r="B412" s="18" t="s">
        <v>35</v>
      </c>
      <c r="C412" s="19">
        <v>6</v>
      </c>
      <c r="D412" s="19">
        <v>8</v>
      </c>
      <c r="E412" s="19">
        <v>3</v>
      </c>
      <c r="F412" s="19" t="s">
        <v>143</v>
      </c>
      <c r="G412" s="20" t="s">
        <v>58</v>
      </c>
      <c r="H412" s="70" t="s">
        <v>38</v>
      </c>
      <c r="I412" s="20" t="s">
        <v>130</v>
      </c>
      <c r="J412" s="22">
        <f>$J$8</f>
        <v>0.017</v>
      </c>
      <c r="K412" s="22">
        <f>$K$8</f>
        <v>0.013065</v>
      </c>
      <c r="L412" s="23">
        <v>0.5345224838248495</v>
      </c>
      <c r="M412" s="23">
        <v>1.414213562373097</v>
      </c>
      <c r="N412" s="38">
        <f>IF(((J412^2)-(L412^2*K412^2))&lt;0,"Sb=0",(1/M412)*SQRT((J412^2)-(L412^2*K412^2)))</f>
        <v>0.010959703951945296</v>
      </c>
    </row>
    <row r="413" spans="1:14" ht="12.75">
      <c r="A413" s="152"/>
      <c r="B413" s="18" t="s">
        <v>35</v>
      </c>
      <c r="C413" s="19">
        <v>6</v>
      </c>
      <c r="D413" s="19">
        <v>8</v>
      </c>
      <c r="E413" s="19">
        <v>3</v>
      </c>
      <c r="F413" s="19" t="s">
        <v>143</v>
      </c>
      <c r="G413" s="20" t="s">
        <v>58</v>
      </c>
      <c r="H413" s="70" t="s">
        <v>38</v>
      </c>
      <c r="I413" s="20" t="s">
        <v>37</v>
      </c>
      <c r="J413" s="22">
        <f>$J$8</f>
        <v>0.017</v>
      </c>
      <c r="K413" s="22">
        <f>$K$8</f>
        <v>0.013065</v>
      </c>
      <c r="L413" s="23">
        <v>0.5345224838248495</v>
      </c>
      <c r="M413" s="23">
        <v>1.414213562373097</v>
      </c>
      <c r="N413" s="38">
        <f>IF(((J413^2)-(L413^2*K413^2))&lt;0,"Sb=0",(1/M413)*SQRT((J413^2)-(L413^2*K413^2)))</f>
        <v>0.010959703951945296</v>
      </c>
    </row>
    <row r="414" spans="1:14" ht="12.75">
      <c r="A414" s="152"/>
      <c r="B414" s="18"/>
      <c r="C414" s="19"/>
      <c r="D414" s="19"/>
      <c r="E414" s="19"/>
      <c r="F414" s="19"/>
      <c r="G414" s="20"/>
      <c r="H414" s="21"/>
      <c r="I414" s="20"/>
      <c r="J414" s="22"/>
      <c r="K414" s="22"/>
      <c r="L414" s="23" t="s">
        <v>508</v>
      </c>
      <c r="M414" s="23" t="s">
        <v>508</v>
      </c>
      <c r="N414" s="24"/>
    </row>
    <row r="415" spans="1:14" ht="12.75">
      <c r="A415" s="152"/>
      <c r="B415" s="18" t="s">
        <v>35</v>
      </c>
      <c r="C415" s="19">
        <v>6</v>
      </c>
      <c r="D415" s="19">
        <v>8</v>
      </c>
      <c r="E415" s="19">
        <v>3</v>
      </c>
      <c r="F415" s="19" t="s">
        <v>143</v>
      </c>
      <c r="G415" s="20" t="s">
        <v>129</v>
      </c>
      <c r="H415" s="20" t="s">
        <v>47</v>
      </c>
      <c r="I415" s="20" t="s">
        <v>152</v>
      </c>
      <c r="J415" s="22">
        <f t="shared" si="0"/>
        <v>0.017</v>
      </c>
      <c r="K415" s="22">
        <f t="shared" si="1"/>
        <v>0.013065</v>
      </c>
      <c r="L415" s="23">
        <v>0.5345224838248489</v>
      </c>
      <c r="M415" s="23">
        <v>1.4142135623730954</v>
      </c>
      <c r="N415" s="38">
        <f>IF(((J415^2)-(L415^2*K415^2))&lt;0,"Sb=0",(1/M415)*SQRT((J415^2)-(L415^2*K415^2)))</f>
        <v>0.01095970395194531</v>
      </c>
    </row>
    <row r="416" spans="1:14" ht="12.75">
      <c r="A416" s="152"/>
      <c r="B416" s="62"/>
      <c r="C416" s="71"/>
      <c r="D416" s="71"/>
      <c r="E416" s="71"/>
      <c r="F416" s="71"/>
      <c r="G416" s="59"/>
      <c r="H416" s="72"/>
      <c r="I416" s="59"/>
      <c r="J416" s="75"/>
      <c r="K416" s="75"/>
      <c r="L416" s="76" t="s">
        <v>508</v>
      </c>
      <c r="M416" s="76" t="s">
        <v>508</v>
      </c>
      <c r="N416" s="74"/>
    </row>
    <row r="417" spans="1:14" ht="13.5" thickBot="1">
      <c r="A417" s="152"/>
      <c r="B417" s="11" t="s">
        <v>35</v>
      </c>
      <c r="C417" s="12">
        <v>6</v>
      </c>
      <c r="D417" s="12">
        <v>8</v>
      </c>
      <c r="E417" s="12">
        <v>3</v>
      </c>
      <c r="F417" s="12" t="s">
        <v>143</v>
      </c>
      <c r="G417" s="13" t="s">
        <v>129</v>
      </c>
      <c r="H417" s="13" t="s">
        <v>47</v>
      </c>
      <c r="I417" s="13" t="s">
        <v>130</v>
      </c>
      <c r="J417" s="15">
        <f t="shared" si="0"/>
        <v>0.017</v>
      </c>
      <c r="K417" s="15">
        <f t="shared" si="1"/>
        <v>0.013065</v>
      </c>
      <c r="L417" s="16">
        <v>0.4629100498862759</v>
      </c>
      <c r="M417" s="16">
        <v>1.2247448713915894</v>
      </c>
      <c r="N417" s="37">
        <f>IF(((J417^2)-(L417^2*K417^2))&lt;0,"Sb=0",(1/M417)*SQRT((J417^2)-(L417^2*K417^2)))</f>
        <v>0.01297234664125779</v>
      </c>
    </row>
    <row r="418" spans="1:14" ht="14.25" thickBot="1" thickTop="1">
      <c r="A418" s="53"/>
      <c r="H418" s="1"/>
      <c r="J418" s="3"/>
      <c r="K418" s="3"/>
      <c r="L418" s="4" t="s">
        <v>508</v>
      </c>
      <c r="M418" s="4" t="s">
        <v>508</v>
      </c>
      <c r="N418" s="3"/>
    </row>
    <row r="419" spans="1:14" ht="13.5" thickTop="1">
      <c r="A419" s="148"/>
      <c r="B419" s="5" t="s">
        <v>59</v>
      </c>
      <c r="C419" s="6">
        <v>7</v>
      </c>
      <c r="D419" s="6">
        <v>10</v>
      </c>
      <c r="E419" s="6">
        <v>4</v>
      </c>
      <c r="F419" s="25" t="s">
        <v>142</v>
      </c>
      <c r="G419" s="7" t="s">
        <v>60</v>
      </c>
      <c r="H419" s="8" t="s">
        <v>61</v>
      </c>
      <c r="I419" s="7" t="s">
        <v>62</v>
      </c>
      <c r="J419" s="9">
        <f t="shared" si="0"/>
        <v>0.017</v>
      </c>
      <c r="K419" s="9">
        <f t="shared" si="1"/>
        <v>0.013065</v>
      </c>
      <c r="L419" s="10">
        <v>0.4472135954999582</v>
      </c>
      <c r="M419" s="10">
        <v>1.0198039027185577</v>
      </c>
      <c r="N419" s="36">
        <f>IF(((J419^2)-(L419^2*K419^2))&lt;0,"Sb=0",(1/M419)*SQRT((J419^2)-(L419^2*K419^2)))</f>
        <v>0.015654354119049915</v>
      </c>
    </row>
    <row r="420" spans="1:14" ht="12.75">
      <c r="A420" s="148"/>
      <c r="B420" s="18" t="s">
        <v>59</v>
      </c>
      <c r="C420" s="19">
        <v>7</v>
      </c>
      <c r="D420" s="19">
        <v>10</v>
      </c>
      <c r="E420" s="19">
        <v>4</v>
      </c>
      <c r="F420" s="26" t="s">
        <v>142</v>
      </c>
      <c r="G420" s="20" t="s">
        <v>60</v>
      </c>
      <c r="H420" s="21" t="s">
        <v>61</v>
      </c>
      <c r="I420" s="20" t="s">
        <v>63</v>
      </c>
      <c r="J420" s="22">
        <f t="shared" si="0"/>
        <v>0.017</v>
      </c>
      <c r="K420" s="22">
        <f t="shared" si="1"/>
        <v>0.013065</v>
      </c>
      <c r="L420" s="23">
        <v>0.4472135954999582</v>
      </c>
      <c r="M420" s="23">
        <v>1.0198039027185577</v>
      </c>
      <c r="N420" s="38">
        <f>IF(((J420^2)-(L420^2*K420^2))&lt;0,"Sb=0",(1/M420)*SQRT((J420^2)-(L420^2*K420^2)))</f>
        <v>0.015654354119049915</v>
      </c>
    </row>
    <row r="421" spans="1:14" ht="12.75">
      <c r="A421" s="148"/>
      <c r="B421" s="18" t="s">
        <v>59</v>
      </c>
      <c r="C421" s="19">
        <v>7</v>
      </c>
      <c r="D421" s="19">
        <v>10</v>
      </c>
      <c r="E421" s="19">
        <v>4</v>
      </c>
      <c r="F421" s="26" t="s">
        <v>142</v>
      </c>
      <c r="G421" s="20" t="s">
        <v>60</v>
      </c>
      <c r="H421" s="21" t="s">
        <v>61</v>
      </c>
      <c r="I421" s="20" t="s">
        <v>64</v>
      </c>
      <c r="J421" s="22">
        <f t="shared" si="0"/>
        <v>0.017</v>
      </c>
      <c r="K421" s="22">
        <f t="shared" si="1"/>
        <v>0.013065</v>
      </c>
      <c r="L421" s="23">
        <v>0.4472135954999582</v>
      </c>
      <c r="M421" s="23">
        <v>1.0198039027185577</v>
      </c>
      <c r="N421" s="38">
        <f>IF(((J421^2)-(L421^2*K421^2))&lt;0,"Sb=0",(1/M421)*SQRT((J421^2)-(L421^2*K421^2)))</f>
        <v>0.015654354119049915</v>
      </c>
    </row>
    <row r="422" spans="1:14" ht="12.75">
      <c r="A422" s="148"/>
      <c r="B422" s="18"/>
      <c r="C422" s="19"/>
      <c r="D422" s="19"/>
      <c r="E422" s="19"/>
      <c r="F422" s="26"/>
      <c r="G422" s="20"/>
      <c r="H422" s="21"/>
      <c r="I422" s="20"/>
      <c r="J422" s="22"/>
      <c r="K422" s="22"/>
      <c r="L422" s="23" t="s">
        <v>508</v>
      </c>
      <c r="M422" s="23" t="s">
        <v>508</v>
      </c>
      <c r="N422" s="34"/>
    </row>
    <row r="423" spans="1:14" ht="12.75">
      <c r="A423" s="148"/>
      <c r="B423" s="18" t="s">
        <v>59</v>
      </c>
      <c r="C423" s="19">
        <v>7</v>
      </c>
      <c r="D423" s="19">
        <v>10</v>
      </c>
      <c r="E423" s="19">
        <v>4</v>
      </c>
      <c r="F423" s="26" t="s">
        <v>142</v>
      </c>
      <c r="G423" s="20" t="s">
        <v>60</v>
      </c>
      <c r="H423" s="20" t="s">
        <v>64</v>
      </c>
      <c r="I423" s="20" t="s">
        <v>357</v>
      </c>
      <c r="J423" s="22">
        <f>$J$8</f>
        <v>0.017</v>
      </c>
      <c r="K423" s="22">
        <f>$K$8</f>
        <v>0.013065</v>
      </c>
      <c r="L423" s="23">
        <v>0.6582805886043834</v>
      </c>
      <c r="M423" s="23">
        <v>1.4142135623730954</v>
      </c>
      <c r="N423" s="38">
        <f>IF(((J423^2)-(L423^2*K423^2))&lt;0,"Sb=0",(1/M423)*SQRT((J423^2)-(L423^2*K423^2)))</f>
        <v>0.010369004351913444</v>
      </c>
    </row>
    <row r="424" spans="1:14" ht="12.75">
      <c r="A424" s="148"/>
      <c r="B424" s="18"/>
      <c r="C424" s="19"/>
      <c r="D424" s="19"/>
      <c r="E424" s="19"/>
      <c r="F424" s="26"/>
      <c r="G424" s="20"/>
      <c r="H424" s="20"/>
      <c r="I424" s="20"/>
      <c r="J424" s="22"/>
      <c r="K424" s="22"/>
      <c r="L424" s="23" t="s">
        <v>508</v>
      </c>
      <c r="M424" s="23" t="s">
        <v>508</v>
      </c>
      <c r="N424" s="74"/>
    </row>
    <row r="425" spans="1:14" ht="12.75">
      <c r="A425" s="148"/>
      <c r="B425" s="18" t="s">
        <v>59</v>
      </c>
      <c r="C425" s="19">
        <v>7</v>
      </c>
      <c r="D425" s="19">
        <v>10</v>
      </c>
      <c r="E425" s="19">
        <v>4</v>
      </c>
      <c r="F425" s="26" t="s">
        <v>142</v>
      </c>
      <c r="G425" s="20" t="s">
        <v>60</v>
      </c>
      <c r="H425" s="20" t="s">
        <v>64</v>
      </c>
      <c r="I425" s="20" t="s">
        <v>62</v>
      </c>
      <c r="J425" s="22">
        <f>$J$8</f>
        <v>0.017</v>
      </c>
      <c r="K425" s="22">
        <f>$K$8</f>
        <v>0.013065</v>
      </c>
      <c r="L425" s="23">
        <v>0.7071067811865477</v>
      </c>
      <c r="M425" s="23">
        <v>1.4142135623730954</v>
      </c>
      <c r="N425" s="38">
        <f>IF(((J425^2)-(L425^2*K425^2))&lt;0,"Sb=0",(1/M425)*SQRT((J425^2)-(L425^2*K425^2)))</f>
        <v>0.010090908965499587</v>
      </c>
    </row>
    <row r="426" spans="1:14" ht="13.5" thickBot="1">
      <c r="A426" s="148"/>
      <c r="B426" s="11" t="s">
        <v>59</v>
      </c>
      <c r="C426" s="12">
        <v>7</v>
      </c>
      <c r="D426" s="12">
        <v>10</v>
      </c>
      <c r="E426" s="12">
        <v>4</v>
      </c>
      <c r="F426" s="27" t="s">
        <v>142</v>
      </c>
      <c r="G426" s="13" t="s">
        <v>60</v>
      </c>
      <c r="H426" s="13" t="s">
        <v>64</v>
      </c>
      <c r="I426" s="13" t="s">
        <v>63</v>
      </c>
      <c r="J426" s="15">
        <f>$J$8</f>
        <v>0.017</v>
      </c>
      <c r="K426" s="15">
        <f>$K$8</f>
        <v>0.013065</v>
      </c>
      <c r="L426" s="16">
        <v>0.7071067811865477</v>
      </c>
      <c r="M426" s="16">
        <v>1.4142135623730954</v>
      </c>
      <c r="N426" s="37">
        <f>IF(((J426^2)-(L426^2*K426^2))&lt;0,"Sb=0",(1/M426)*SQRT((J426^2)-(L426^2*K426^2)))</f>
        <v>0.010090908965499587</v>
      </c>
    </row>
    <row r="427" spans="1:13" ht="14.25" thickBot="1" thickTop="1">
      <c r="A427" s="53"/>
      <c r="B427" s="20"/>
      <c r="C427" s="19"/>
      <c r="D427" s="19"/>
      <c r="E427" s="19"/>
      <c r="F427" s="26"/>
      <c r="G427" s="20"/>
      <c r="H427" s="21"/>
      <c r="I427" s="20"/>
      <c r="J427" s="22"/>
      <c r="K427" s="22"/>
      <c r="L427" s="23" t="s">
        <v>508</v>
      </c>
      <c r="M427" s="23" t="s">
        <v>508</v>
      </c>
    </row>
    <row r="428" spans="1:14" ht="13.5" thickTop="1">
      <c r="A428" s="149"/>
      <c r="B428" s="5" t="s">
        <v>83</v>
      </c>
      <c r="C428" s="6">
        <v>8</v>
      </c>
      <c r="D428" s="6">
        <v>11</v>
      </c>
      <c r="E428" s="6">
        <v>4</v>
      </c>
      <c r="F428" s="25" t="s">
        <v>142</v>
      </c>
      <c r="G428" s="7" t="s">
        <v>84</v>
      </c>
      <c r="H428" s="8" t="s">
        <v>85</v>
      </c>
      <c r="I428" s="7" t="s">
        <v>86</v>
      </c>
      <c r="J428" s="9">
        <f t="shared" si="0"/>
        <v>0.017</v>
      </c>
      <c r="K428" s="9">
        <f t="shared" si="1"/>
        <v>0.013065</v>
      </c>
      <c r="L428" s="10">
        <v>0.5431390245600112</v>
      </c>
      <c r="M428" s="10">
        <v>1.0392304845413272</v>
      </c>
      <c r="N428" s="36">
        <f>IF(((J428^2)-(L428^2*K428^2))&lt;0,"Sb=0",(1/M428)*SQRT((J428^2)-(L428^2*K428^2)))</f>
        <v>0.014864985070098756</v>
      </c>
    </row>
    <row r="429" spans="1:14" ht="12.75">
      <c r="A429" s="149"/>
      <c r="B429" s="18" t="s">
        <v>83</v>
      </c>
      <c r="C429" s="19">
        <v>8</v>
      </c>
      <c r="D429" s="19">
        <v>11</v>
      </c>
      <c r="E429" s="19">
        <v>4</v>
      </c>
      <c r="F429" s="26" t="s">
        <v>142</v>
      </c>
      <c r="G429" s="20" t="s">
        <v>84</v>
      </c>
      <c r="H429" s="21" t="s">
        <v>85</v>
      </c>
      <c r="I429" s="20" t="s">
        <v>87</v>
      </c>
      <c r="J429" s="22">
        <f t="shared" si="0"/>
        <v>0.017</v>
      </c>
      <c r="K429" s="22">
        <f t="shared" si="1"/>
        <v>0.013065</v>
      </c>
      <c r="L429" s="23">
        <v>0.5431390245600112</v>
      </c>
      <c r="M429" s="23">
        <v>1.0392304845413272</v>
      </c>
      <c r="N429" s="38">
        <f>IF(((J429^2)-(L429^2*K429^2))&lt;0,"Sb=0",(1/M429)*SQRT((J429^2)-(L429^2*K429^2)))</f>
        <v>0.014864985070098756</v>
      </c>
    </row>
    <row r="430" spans="1:14" ht="12.75">
      <c r="A430" s="149"/>
      <c r="B430" s="18"/>
      <c r="C430" s="19"/>
      <c r="D430" s="19"/>
      <c r="E430" s="19"/>
      <c r="F430" s="19"/>
      <c r="G430" s="20"/>
      <c r="H430" s="21"/>
      <c r="I430" s="20"/>
      <c r="J430" s="22"/>
      <c r="K430" s="22"/>
      <c r="L430" s="23" t="s">
        <v>508</v>
      </c>
      <c r="M430" s="23" t="s">
        <v>508</v>
      </c>
      <c r="N430" s="24"/>
    </row>
    <row r="431" spans="1:14" ht="12.75">
      <c r="A431" s="149"/>
      <c r="B431" s="18" t="s">
        <v>83</v>
      </c>
      <c r="C431" s="19">
        <v>8</v>
      </c>
      <c r="D431" s="19">
        <v>11</v>
      </c>
      <c r="E431" s="19">
        <v>4</v>
      </c>
      <c r="F431" s="26" t="s">
        <v>142</v>
      </c>
      <c r="G431" s="20" t="s">
        <v>84</v>
      </c>
      <c r="H431" s="21" t="s">
        <v>85</v>
      </c>
      <c r="I431" s="20" t="s">
        <v>88</v>
      </c>
      <c r="J431" s="22">
        <f t="shared" si="0"/>
        <v>0.017</v>
      </c>
      <c r="K431" s="22">
        <f t="shared" si="1"/>
        <v>0.013065</v>
      </c>
      <c r="L431" s="23">
        <v>0.536966789786234</v>
      </c>
      <c r="M431" s="23">
        <v>1.0099504938362085</v>
      </c>
      <c r="N431" s="38">
        <f>IF(((J431^2)-(L431^2*K431^2))&lt;0,"Sb=0",(1/M431)*SQRT((J431^2)-(L431^2*K431^2)))</f>
        <v>0.015332368846211409</v>
      </c>
    </row>
    <row r="432" spans="1:14" ht="12.75">
      <c r="A432" s="149"/>
      <c r="B432" s="18" t="s">
        <v>83</v>
      </c>
      <c r="C432" s="19">
        <v>8</v>
      </c>
      <c r="D432" s="19">
        <v>11</v>
      </c>
      <c r="E432" s="19">
        <v>4</v>
      </c>
      <c r="F432" s="26" t="s">
        <v>142</v>
      </c>
      <c r="G432" s="20" t="s">
        <v>84</v>
      </c>
      <c r="H432" s="21" t="s">
        <v>85</v>
      </c>
      <c r="I432" s="20" t="s">
        <v>89</v>
      </c>
      <c r="J432" s="22">
        <f t="shared" si="0"/>
        <v>0.017</v>
      </c>
      <c r="K432" s="22">
        <f t="shared" si="1"/>
        <v>0.013065</v>
      </c>
      <c r="L432" s="23">
        <v>0.536966789786234</v>
      </c>
      <c r="M432" s="23">
        <v>1.0099504938362085</v>
      </c>
      <c r="N432" s="38">
        <f>IF(((J432^2)-(L432^2*K432^2))&lt;0,"Sb=0",(1/M432)*SQRT((J432^2)-(L432^2*K432^2)))</f>
        <v>0.015332368846211409</v>
      </c>
    </row>
    <row r="433" spans="1:14" ht="12.75">
      <c r="A433" s="149"/>
      <c r="B433" s="18" t="s">
        <v>83</v>
      </c>
      <c r="C433" s="19">
        <v>8</v>
      </c>
      <c r="D433" s="19">
        <v>11</v>
      </c>
      <c r="E433" s="19">
        <v>4</v>
      </c>
      <c r="F433" s="26" t="s">
        <v>142</v>
      </c>
      <c r="G433" s="20" t="s">
        <v>84</v>
      </c>
      <c r="H433" s="21" t="s">
        <v>85</v>
      </c>
      <c r="I433" s="20" t="s">
        <v>90</v>
      </c>
      <c r="J433" s="22">
        <f t="shared" si="0"/>
        <v>0.017</v>
      </c>
      <c r="K433" s="22">
        <f t="shared" si="1"/>
        <v>0.013065</v>
      </c>
      <c r="L433" s="23">
        <v>0.536966789786234</v>
      </c>
      <c r="M433" s="23">
        <v>1.0099504938362085</v>
      </c>
      <c r="N433" s="38">
        <f>IF(((J433^2)-(L433^2*K433^2))&lt;0,"Sb=0",(1/M433)*SQRT((J433^2)-(L433^2*K433^2)))</f>
        <v>0.015332368846211409</v>
      </c>
    </row>
    <row r="434" spans="1:14" ht="12.75">
      <c r="A434" s="149"/>
      <c r="B434" s="18" t="s">
        <v>83</v>
      </c>
      <c r="C434" s="19">
        <v>8</v>
      </c>
      <c r="D434" s="19">
        <v>11</v>
      </c>
      <c r="E434" s="19">
        <v>4</v>
      </c>
      <c r="F434" s="26" t="s">
        <v>142</v>
      </c>
      <c r="G434" s="20" t="s">
        <v>84</v>
      </c>
      <c r="H434" s="21" t="s">
        <v>85</v>
      </c>
      <c r="I434" s="20" t="s">
        <v>91</v>
      </c>
      <c r="J434" s="22">
        <f t="shared" si="0"/>
        <v>0.017</v>
      </c>
      <c r="K434" s="22">
        <f t="shared" si="1"/>
        <v>0.013065</v>
      </c>
      <c r="L434" s="23">
        <v>0.536966789786234</v>
      </c>
      <c r="M434" s="23">
        <v>1.0099504938362085</v>
      </c>
      <c r="N434" s="38">
        <f>IF(((J434^2)-(L434^2*K434^2))&lt;0,"Sb=0",(1/M434)*SQRT((J434^2)-(L434^2*K434^2)))</f>
        <v>0.015332368846211409</v>
      </c>
    </row>
    <row r="435" spans="1:14" ht="12.75">
      <c r="A435" s="149"/>
      <c r="B435" s="18"/>
      <c r="C435" s="19"/>
      <c r="D435" s="19"/>
      <c r="E435" s="19"/>
      <c r="F435" s="19"/>
      <c r="G435" s="20"/>
      <c r="H435" s="20"/>
      <c r="I435" s="20"/>
      <c r="J435" s="20"/>
      <c r="K435" s="20"/>
      <c r="L435" s="20" t="s">
        <v>508</v>
      </c>
      <c r="M435" s="20" t="s">
        <v>508</v>
      </c>
      <c r="N435" s="34"/>
    </row>
    <row r="436" spans="1:14" ht="12.75">
      <c r="A436" s="149"/>
      <c r="B436" s="18" t="s">
        <v>83</v>
      </c>
      <c r="C436" s="19">
        <v>8</v>
      </c>
      <c r="D436" s="19">
        <v>11</v>
      </c>
      <c r="E436" s="19">
        <v>4</v>
      </c>
      <c r="F436" s="26" t="s">
        <v>142</v>
      </c>
      <c r="G436" s="20" t="s">
        <v>84</v>
      </c>
      <c r="H436" s="20" t="s">
        <v>91</v>
      </c>
      <c r="I436" s="20" t="s">
        <v>88</v>
      </c>
      <c r="J436" s="22">
        <f>$J$8</f>
        <v>0.017</v>
      </c>
      <c r="K436" s="22">
        <f>$K$8</f>
        <v>0.013065</v>
      </c>
      <c r="L436" s="23">
        <v>0.912870929175277</v>
      </c>
      <c r="M436" s="23">
        <v>1.4142135623730954</v>
      </c>
      <c r="N436" s="38">
        <f>IF(((J436^2)-(L436^2*K436^2))&lt;0,"Sb=0",(1/M436)*SQRT((J436^2)-(L436^2*K436^2)))</f>
        <v>0.008566061303189463</v>
      </c>
    </row>
    <row r="437" spans="1:14" ht="12.75">
      <c r="A437" s="149"/>
      <c r="B437" s="18" t="s">
        <v>83</v>
      </c>
      <c r="C437" s="19">
        <v>8</v>
      </c>
      <c r="D437" s="19">
        <v>11</v>
      </c>
      <c r="E437" s="19">
        <v>4</v>
      </c>
      <c r="F437" s="26" t="s">
        <v>142</v>
      </c>
      <c r="G437" s="20" t="s">
        <v>84</v>
      </c>
      <c r="H437" s="20" t="s">
        <v>91</v>
      </c>
      <c r="I437" s="20" t="s">
        <v>89</v>
      </c>
      <c r="J437" s="22">
        <f>$J$8</f>
        <v>0.017</v>
      </c>
      <c r="K437" s="22">
        <f>$K$8</f>
        <v>0.013065</v>
      </c>
      <c r="L437" s="23">
        <v>0.7302967433402217</v>
      </c>
      <c r="M437" s="23">
        <v>1.4142135623730954</v>
      </c>
      <c r="N437" s="38">
        <f>IF(((J437^2)-(L437^2*K437^2))&lt;0,"Sb=0",(1/M437)*SQRT((J437^2)-(L437^2*K437^2)))</f>
        <v>0.009948946677915203</v>
      </c>
    </row>
    <row r="438" spans="1:14" ht="13.5" thickBot="1">
      <c r="A438" s="149"/>
      <c r="B438" s="11" t="s">
        <v>83</v>
      </c>
      <c r="C438" s="12">
        <v>8</v>
      </c>
      <c r="D438" s="12">
        <v>11</v>
      </c>
      <c r="E438" s="12">
        <v>4</v>
      </c>
      <c r="F438" s="27" t="s">
        <v>142</v>
      </c>
      <c r="G438" s="13" t="s">
        <v>84</v>
      </c>
      <c r="H438" s="13" t="s">
        <v>91</v>
      </c>
      <c r="I438" s="13" t="s">
        <v>90</v>
      </c>
      <c r="J438" s="15">
        <f>$J$8</f>
        <v>0.017</v>
      </c>
      <c r="K438" s="15">
        <f>$K$8</f>
        <v>0.013065</v>
      </c>
      <c r="L438" s="16">
        <v>0.8366600265340757</v>
      </c>
      <c r="M438" s="16">
        <v>1.4142135623730954</v>
      </c>
      <c r="N438" s="37">
        <f>IF(((J438^2)-(L438^2*K438^2))&lt;0,"Sb=0",(1/M438)*SQRT((J438^2)-(L438^2*K438^2)))</f>
        <v>0.009206357653817276</v>
      </c>
    </row>
    <row r="439" spans="1:13" ht="14.25" thickBot="1" thickTop="1">
      <c r="A439" s="53"/>
    </row>
    <row r="440" spans="1:14" ht="14.25" thickBot="1" thickTop="1">
      <c r="A440" s="77"/>
      <c r="B440" s="28" t="s">
        <v>80</v>
      </c>
      <c r="C440" s="29">
        <v>8</v>
      </c>
      <c r="D440" s="29">
        <v>12</v>
      </c>
      <c r="E440" s="29">
        <v>5</v>
      </c>
      <c r="F440" s="30" t="s">
        <v>142</v>
      </c>
      <c r="G440" s="31" t="s">
        <v>81</v>
      </c>
      <c r="H440" s="31" t="s">
        <v>82</v>
      </c>
      <c r="I440" s="31" t="s">
        <v>149</v>
      </c>
      <c r="J440" s="32">
        <f t="shared" si="0"/>
        <v>0.017</v>
      </c>
      <c r="K440" s="32">
        <f t="shared" si="1"/>
        <v>0.013065</v>
      </c>
      <c r="L440" s="33">
        <v>1.194967613893058</v>
      </c>
      <c r="M440" s="33">
        <v>1.4226160097802734</v>
      </c>
      <c r="N440" s="39">
        <f>IF(((J440^2)-(L440^2*K440^2))&lt;0,"Sb=0",(1/M440)*SQRT((J440^2)-(L440^2*K440^2)))</f>
        <v>0.004728877094116632</v>
      </c>
    </row>
    <row r="441" spans="1:13" ht="14.25" thickBot="1" thickTop="1">
      <c r="A441" s="53"/>
    </row>
    <row r="442" spans="1:14" ht="13.5" thickTop="1">
      <c r="A442" s="149"/>
      <c r="B442" s="5" t="s">
        <v>360</v>
      </c>
      <c r="C442" s="6">
        <v>5</v>
      </c>
      <c r="D442" s="6">
        <v>6</v>
      </c>
      <c r="E442" s="6">
        <v>2</v>
      </c>
      <c r="F442" s="6" t="s">
        <v>361</v>
      </c>
      <c r="G442" s="25" t="s">
        <v>142</v>
      </c>
      <c r="H442" s="8" t="s">
        <v>362</v>
      </c>
      <c r="I442" s="7" t="s">
        <v>364</v>
      </c>
      <c r="J442" s="9">
        <f aca="true" t="shared" si="14" ref="J442:J492">$J$8</f>
        <v>0.017</v>
      </c>
      <c r="K442" s="9">
        <f aca="true" t="shared" si="15" ref="K442:K492">$K$8</f>
        <v>0.013065</v>
      </c>
      <c r="L442" s="10">
        <v>0.4677071733467428</v>
      </c>
      <c r="M442" s="10">
        <v>1.0307764064044154</v>
      </c>
      <c r="N442" s="36">
        <f>IF(((J442^2)-(L442^2*K442^2))&lt;0,"Sb=0",(1/M442)*SQRT((J442^2)-(L442^2*K442^2)))</f>
        <v>0.015390161510638196</v>
      </c>
    </row>
    <row r="443" spans="1:14" ht="12.75">
      <c r="A443" s="149"/>
      <c r="B443" s="18" t="s">
        <v>360</v>
      </c>
      <c r="C443" s="19">
        <v>5</v>
      </c>
      <c r="D443" s="19">
        <v>6</v>
      </c>
      <c r="E443" s="19">
        <v>2</v>
      </c>
      <c r="F443" s="19" t="s">
        <v>361</v>
      </c>
      <c r="G443" s="26" t="s">
        <v>142</v>
      </c>
      <c r="H443" s="21" t="s">
        <v>362</v>
      </c>
      <c r="I443" s="20" t="s">
        <v>363</v>
      </c>
      <c r="J443" s="22">
        <f t="shared" si="14"/>
        <v>0.017</v>
      </c>
      <c r="K443" s="22">
        <f t="shared" si="15"/>
        <v>0.013065</v>
      </c>
      <c r="L443" s="23">
        <v>0.4677071733467428</v>
      </c>
      <c r="M443" s="23">
        <v>1.0307764064044154</v>
      </c>
      <c r="N443" s="38">
        <f>IF(((J443^2)-(L443^2*K443^2))&lt;0,"Sb=0",(1/M443)*SQRT((J443^2)-(L443^2*K443^2)))</f>
        <v>0.015390161510638196</v>
      </c>
    </row>
    <row r="444" spans="1:14" ht="12.75">
      <c r="A444" s="149"/>
      <c r="B444" s="18"/>
      <c r="C444" s="19"/>
      <c r="D444" s="19"/>
      <c r="E444" s="19"/>
      <c r="F444" s="19"/>
      <c r="G444" s="20"/>
      <c r="H444" s="20"/>
      <c r="I444" s="20"/>
      <c r="J444" s="20"/>
      <c r="K444" s="20"/>
      <c r="L444" s="20" t="s">
        <v>508</v>
      </c>
      <c r="M444" s="20" t="s">
        <v>508</v>
      </c>
      <c r="N444" s="34"/>
    </row>
    <row r="445" spans="1:14" ht="13.5" thickBot="1">
      <c r="A445" s="149"/>
      <c r="B445" s="11" t="s">
        <v>360</v>
      </c>
      <c r="C445" s="12">
        <v>5</v>
      </c>
      <c r="D445" s="12">
        <v>6</v>
      </c>
      <c r="E445" s="12">
        <v>2</v>
      </c>
      <c r="F445" s="12" t="s">
        <v>361</v>
      </c>
      <c r="G445" s="27" t="s">
        <v>142</v>
      </c>
      <c r="H445" s="13" t="s">
        <v>363</v>
      </c>
      <c r="I445" s="13" t="s">
        <v>364</v>
      </c>
      <c r="J445" s="15">
        <f t="shared" si="14"/>
        <v>0.017</v>
      </c>
      <c r="K445" s="15">
        <f t="shared" si="15"/>
        <v>0.013065</v>
      </c>
      <c r="L445" s="16">
        <v>0.5</v>
      </c>
      <c r="M445" s="16">
        <v>1.4142135623730956</v>
      </c>
      <c r="N445" s="37">
        <f>IF(((J445^2)-(L445^2*K445^2))&lt;0,"Sb=0",(1/M445)*SQRT((J445^2)-(L445^2*K445^2)))</f>
        <v>0.011097892677215792</v>
      </c>
    </row>
    <row r="446" spans="12:13" ht="14.25" thickBot="1" thickTop="1"/>
    <row r="447" spans="1:14" ht="13.5" thickTop="1">
      <c r="A447" s="149"/>
      <c r="B447" s="5" t="s">
        <v>360</v>
      </c>
      <c r="C447" s="6">
        <v>5</v>
      </c>
      <c r="D447" s="6">
        <v>10</v>
      </c>
      <c r="E447" s="6">
        <v>6</v>
      </c>
      <c r="F447" s="6" t="s">
        <v>365</v>
      </c>
      <c r="G447" s="46" t="s">
        <v>142</v>
      </c>
      <c r="H447" s="8" t="s">
        <v>362</v>
      </c>
      <c r="I447" s="7" t="s">
        <v>364</v>
      </c>
      <c r="J447" s="9">
        <f t="shared" si="14"/>
        <v>0.017</v>
      </c>
      <c r="K447" s="9">
        <f t="shared" si="15"/>
        <v>0.013065</v>
      </c>
      <c r="L447" s="10">
        <v>0.35355339059327406</v>
      </c>
      <c r="M447" s="10">
        <v>1.030776406404416</v>
      </c>
      <c r="N447" s="36">
        <f>IF(((J447^2)-(L447^2*K447^2))&lt;0,"Sb=0",(1/M447)*SQRT((J447^2)-(L447^2*K447^2)))</f>
        <v>0.015871935183542924</v>
      </c>
    </row>
    <row r="448" spans="1:14" ht="12.75">
      <c r="A448" s="149"/>
      <c r="B448" s="18" t="s">
        <v>360</v>
      </c>
      <c r="C448" s="19">
        <v>5</v>
      </c>
      <c r="D448" s="19">
        <v>10</v>
      </c>
      <c r="E448" s="19">
        <v>6</v>
      </c>
      <c r="F448" s="19" t="s">
        <v>365</v>
      </c>
      <c r="G448" s="61" t="s">
        <v>142</v>
      </c>
      <c r="H448" s="21" t="s">
        <v>362</v>
      </c>
      <c r="I448" s="20" t="s">
        <v>363</v>
      </c>
      <c r="J448" s="22">
        <f t="shared" si="14"/>
        <v>0.017</v>
      </c>
      <c r="K448" s="22">
        <f t="shared" si="15"/>
        <v>0.013065</v>
      </c>
      <c r="L448" s="23">
        <v>0.35355339059327406</v>
      </c>
      <c r="M448" s="23">
        <v>1.030776406404416</v>
      </c>
      <c r="N448" s="38">
        <f>IF(((J448^2)-(L448^2*K448^2))&lt;0,"Sb=0",(1/M448)*SQRT((J448^2)-(L448^2*K448^2)))</f>
        <v>0.015871935183542924</v>
      </c>
    </row>
    <row r="449" spans="1:14" ht="12.75">
      <c r="A449" s="149"/>
      <c r="B449" s="18"/>
      <c r="C449" s="19"/>
      <c r="D449" s="19"/>
      <c r="E449" s="19"/>
      <c r="F449" s="19"/>
      <c r="G449" s="20"/>
      <c r="H449" s="20"/>
      <c r="I449" s="20"/>
      <c r="J449" s="20"/>
      <c r="K449" s="20"/>
      <c r="L449" s="20" t="s">
        <v>508</v>
      </c>
      <c r="M449" s="20" t="s">
        <v>508</v>
      </c>
      <c r="N449" s="34"/>
    </row>
    <row r="450" spans="1:14" ht="13.5" thickBot="1">
      <c r="A450" s="149"/>
      <c r="B450" s="11" t="s">
        <v>360</v>
      </c>
      <c r="C450" s="12">
        <v>5</v>
      </c>
      <c r="D450" s="12">
        <v>10</v>
      </c>
      <c r="E450" s="12">
        <v>6</v>
      </c>
      <c r="F450" s="12" t="s">
        <v>365</v>
      </c>
      <c r="G450" s="50" t="s">
        <v>142</v>
      </c>
      <c r="H450" s="13" t="s">
        <v>363</v>
      </c>
      <c r="I450" s="13" t="s">
        <v>364</v>
      </c>
      <c r="J450" s="15">
        <f t="shared" si="14"/>
        <v>0.017</v>
      </c>
      <c r="K450" s="15">
        <f t="shared" si="15"/>
        <v>0.013065</v>
      </c>
      <c r="L450" s="16">
        <v>0.5000000000000006</v>
      </c>
      <c r="M450" s="16">
        <v>1.4142135623730967</v>
      </c>
      <c r="N450" s="37">
        <f>IF(((J450^2)-(L450^2*K450^2))&lt;0,"Sb=0",(1/M450)*SQRT((J450^2)-(L450^2*K450^2)))</f>
        <v>0.011097892677215782</v>
      </c>
    </row>
    <row r="451" spans="12:13" ht="14.25" thickBot="1" thickTop="1"/>
    <row r="452" spans="1:14" ht="13.5" thickTop="1">
      <c r="A452" s="148"/>
      <c r="B452" s="5" t="s">
        <v>360</v>
      </c>
      <c r="C452" s="6">
        <v>5</v>
      </c>
      <c r="D452" s="6">
        <v>11</v>
      </c>
      <c r="E452" s="6">
        <v>7</v>
      </c>
      <c r="F452" s="6" t="s">
        <v>366</v>
      </c>
      <c r="G452" s="46" t="s">
        <v>142</v>
      </c>
      <c r="H452" s="8" t="s">
        <v>362</v>
      </c>
      <c r="I452" s="7" t="s">
        <v>364</v>
      </c>
      <c r="J452" s="9">
        <f t="shared" si="14"/>
        <v>0.017</v>
      </c>
      <c r="K452" s="9">
        <f t="shared" si="15"/>
        <v>0.013065</v>
      </c>
      <c r="L452" s="10">
        <v>0.33541019662496835</v>
      </c>
      <c r="M452" s="10">
        <v>1.030776406404415</v>
      </c>
      <c r="N452" s="36">
        <f>IF(((J452^2)-(L452^2*K452^2))&lt;0,"Sb=0",(1/M452)*SQRT((J452^2)-(L452^2*K452^2)))</f>
        <v>0.015935071189785426</v>
      </c>
    </row>
    <row r="453" spans="1:14" ht="12.75">
      <c r="A453" s="148"/>
      <c r="B453" s="18" t="s">
        <v>360</v>
      </c>
      <c r="C453" s="19">
        <v>5</v>
      </c>
      <c r="D453" s="19">
        <v>11</v>
      </c>
      <c r="E453" s="19">
        <v>7</v>
      </c>
      <c r="F453" s="19" t="s">
        <v>366</v>
      </c>
      <c r="G453" s="61" t="s">
        <v>142</v>
      </c>
      <c r="H453" s="21" t="s">
        <v>362</v>
      </c>
      <c r="I453" s="20" t="s">
        <v>363</v>
      </c>
      <c r="J453" s="22">
        <f t="shared" si="14"/>
        <v>0.017</v>
      </c>
      <c r="K453" s="22">
        <f t="shared" si="15"/>
        <v>0.013065</v>
      </c>
      <c r="L453" s="23">
        <v>0.33541019662496835</v>
      </c>
      <c r="M453" s="23">
        <v>1.030776406404415</v>
      </c>
      <c r="N453" s="38">
        <f>IF(((J453^2)-(L453^2*K453^2))&lt;0,"Sb=0",(1/M453)*SQRT((J453^2)-(L453^2*K453^2)))</f>
        <v>0.015935071189785426</v>
      </c>
    </row>
    <row r="454" spans="1:14" ht="12.75">
      <c r="A454" s="148"/>
      <c r="B454" s="18"/>
      <c r="C454" s="19"/>
      <c r="D454" s="19"/>
      <c r="E454" s="19"/>
      <c r="F454" s="19"/>
      <c r="G454" s="20"/>
      <c r="H454" s="20"/>
      <c r="I454" s="20"/>
      <c r="J454" s="20"/>
      <c r="K454" s="20"/>
      <c r="L454" s="20" t="s">
        <v>508</v>
      </c>
      <c r="M454" s="20" t="s">
        <v>508</v>
      </c>
      <c r="N454" s="34"/>
    </row>
    <row r="455" spans="1:14" ht="13.5" thickBot="1">
      <c r="A455" s="148"/>
      <c r="B455" s="11" t="s">
        <v>360</v>
      </c>
      <c r="C455" s="12">
        <v>5</v>
      </c>
      <c r="D455" s="12">
        <v>11</v>
      </c>
      <c r="E455" s="12">
        <v>7</v>
      </c>
      <c r="F455" s="12" t="s">
        <v>366</v>
      </c>
      <c r="G455" s="50" t="s">
        <v>142</v>
      </c>
      <c r="H455" s="13" t="s">
        <v>363</v>
      </c>
      <c r="I455" s="13" t="s">
        <v>364</v>
      </c>
      <c r="J455" s="15">
        <f t="shared" si="14"/>
        <v>0.017</v>
      </c>
      <c r="K455" s="15">
        <f t="shared" si="15"/>
        <v>0.013065</v>
      </c>
      <c r="L455" s="16">
        <v>0.4472135954999584</v>
      </c>
      <c r="M455" s="16">
        <v>1.4142135623730967</v>
      </c>
      <c r="N455" s="37">
        <f>IF(((J455^2)-(L455^2*K455^2))&lt;0,"Sb=0",(1/M455)*SQRT((J455^2)-(L455^2*K455^2)))</f>
        <v>0.011288515292101068</v>
      </c>
    </row>
    <row r="456" spans="1:13" ht="14.25" thickBot="1" thickTop="1">
      <c r="A456" s="53"/>
    </row>
    <row r="457" spans="1:14" ht="13.5" thickTop="1">
      <c r="A457" s="148"/>
      <c r="B457" s="5" t="s">
        <v>367</v>
      </c>
      <c r="C457" s="6">
        <v>6</v>
      </c>
      <c r="D457" s="6">
        <v>10</v>
      </c>
      <c r="E457" s="6">
        <v>5</v>
      </c>
      <c r="F457" s="6" t="s">
        <v>368</v>
      </c>
      <c r="G457" s="46" t="s">
        <v>142</v>
      </c>
      <c r="H457" s="8" t="s">
        <v>369</v>
      </c>
      <c r="I457" s="7" t="s">
        <v>371</v>
      </c>
      <c r="J457" s="9">
        <f t="shared" si="14"/>
        <v>0.017</v>
      </c>
      <c r="K457" s="9">
        <f t="shared" si="15"/>
        <v>0.013065</v>
      </c>
      <c r="L457" s="10">
        <v>0.4873397172404484</v>
      </c>
      <c r="M457" s="10">
        <v>1.0307764064044156</v>
      </c>
      <c r="N457" s="36">
        <f>IF(((J457^2)-(L457^2*K457^2))&lt;0,"Sb=0",(1/M457)*SQRT((J457^2)-(L457^2*K457^2)))</f>
        <v>0.01529198549221511</v>
      </c>
    </row>
    <row r="458" spans="1:14" ht="12.75">
      <c r="A458" s="148"/>
      <c r="B458" s="18" t="s">
        <v>367</v>
      </c>
      <c r="C458" s="19">
        <v>6</v>
      </c>
      <c r="D458" s="19">
        <v>10</v>
      </c>
      <c r="E458" s="19">
        <v>5</v>
      </c>
      <c r="F458" s="19" t="s">
        <v>368</v>
      </c>
      <c r="G458" s="61" t="s">
        <v>142</v>
      </c>
      <c r="H458" s="21" t="s">
        <v>369</v>
      </c>
      <c r="I458" s="20" t="s">
        <v>372</v>
      </c>
      <c r="J458" s="22">
        <f t="shared" si="14"/>
        <v>0.017</v>
      </c>
      <c r="K458" s="22">
        <f t="shared" si="15"/>
        <v>0.013065</v>
      </c>
      <c r="L458" s="23">
        <v>0.4873397172404484</v>
      </c>
      <c r="M458" s="23">
        <v>1.0307764064044156</v>
      </c>
      <c r="N458" s="38">
        <f>IF(((J458^2)-(L458^2*K458^2))&lt;0,"Sb=0",(1/M458)*SQRT((J458^2)-(L458^2*K458^2)))</f>
        <v>0.01529198549221511</v>
      </c>
    </row>
    <row r="459" spans="1:14" ht="12.75">
      <c r="A459" s="148"/>
      <c r="B459" s="18" t="s">
        <v>367</v>
      </c>
      <c r="C459" s="19">
        <v>6</v>
      </c>
      <c r="D459" s="19">
        <v>10</v>
      </c>
      <c r="E459" s="19">
        <v>5</v>
      </c>
      <c r="F459" s="19" t="s">
        <v>368</v>
      </c>
      <c r="G459" s="61" t="s">
        <v>142</v>
      </c>
      <c r="H459" s="21" t="s">
        <v>369</v>
      </c>
      <c r="I459" s="20" t="s">
        <v>370</v>
      </c>
      <c r="J459" s="22">
        <f t="shared" si="14"/>
        <v>0.017</v>
      </c>
      <c r="K459" s="22">
        <f t="shared" si="15"/>
        <v>0.013065</v>
      </c>
      <c r="L459" s="23">
        <v>0.4873397172404484</v>
      </c>
      <c r="M459" s="23">
        <v>1.0307764064044156</v>
      </c>
      <c r="N459" s="38">
        <f>IF(((J459^2)-(L459^2*K459^2))&lt;0,"Sb=0",(1/M459)*SQRT((J459^2)-(L459^2*K459^2)))</f>
        <v>0.01529198549221511</v>
      </c>
    </row>
    <row r="460" spans="1:14" ht="12.75">
      <c r="A460" s="148"/>
      <c r="B460" s="18"/>
      <c r="C460" s="19"/>
      <c r="D460" s="19"/>
      <c r="E460" s="19"/>
      <c r="F460" s="19"/>
      <c r="G460" s="20"/>
      <c r="H460" s="20"/>
      <c r="I460" s="20"/>
      <c r="J460" s="20"/>
      <c r="K460" s="20"/>
      <c r="L460" s="20" t="s">
        <v>508</v>
      </c>
      <c r="M460" s="20" t="s">
        <v>508</v>
      </c>
      <c r="N460" s="34"/>
    </row>
    <row r="461" spans="1:14" ht="12.75">
      <c r="A461" s="148"/>
      <c r="B461" s="18" t="s">
        <v>367</v>
      </c>
      <c r="C461" s="19">
        <v>6</v>
      </c>
      <c r="D461" s="19">
        <v>10</v>
      </c>
      <c r="E461" s="19">
        <v>5</v>
      </c>
      <c r="F461" s="19" t="s">
        <v>368</v>
      </c>
      <c r="G461" s="61" t="s">
        <v>142</v>
      </c>
      <c r="H461" s="20" t="s">
        <v>370</v>
      </c>
      <c r="I461" s="20" t="s">
        <v>371</v>
      </c>
      <c r="J461" s="22">
        <f t="shared" si="14"/>
        <v>0.017</v>
      </c>
      <c r="K461" s="22">
        <f t="shared" si="15"/>
        <v>0.013065</v>
      </c>
      <c r="L461" s="23">
        <v>0.6324555320336752</v>
      </c>
      <c r="M461" s="23">
        <v>1.4142135623730938</v>
      </c>
      <c r="N461" s="38">
        <f>IF(((J461^2)-(L461^2*K461^2))&lt;0,"Sb=0",(1/M461)*SQRT((J461^2)-(L461^2*K461^2)))</f>
        <v>0.010505291761774171</v>
      </c>
    </row>
    <row r="462" spans="1:14" ht="13.5" thickBot="1">
      <c r="A462" s="148"/>
      <c r="B462" s="11" t="s">
        <v>367</v>
      </c>
      <c r="C462" s="12">
        <v>6</v>
      </c>
      <c r="D462" s="12">
        <v>10</v>
      </c>
      <c r="E462" s="12">
        <v>5</v>
      </c>
      <c r="F462" s="12" t="s">
        <v>368</v>
      </c>
      <c r="G462" s="50" t="s">
        <v>142</v>
      </c>
      <c r="H462" s="13" t="s">
        <v>370</v>
      </c>
      <c r="I462" s="13" t="s">
        <v>372</v>
      </c>
      <c r="J462" s="15">
        <f t="shared" si="14"/>
        <v>0.017</v>
      </c>
      <c r="K462" s="15">
        <f t="shared" si="15"/>
        <v>0.013065</v>
      </c>
      <c r="L462" s="16">
        <v>0.6324555320336752</v>
      </c>
      <c r="M462" s="16">
        <v>1.4142135623730938</v>
      </c>
      <c r="N462" s="37">
        <f>IF(((J462^2)-(L462^2*K462^2))&lt;0,"Sb=0",(1/M462)*SQRT((J462^2)-(L462^2*K462^2)))</f>
        <v>0.010505291761774171</v>
      </c>
    </row>
    <row r="463" spans="1:13" ht="14.25" thickBot="1" thickTop="1">
      <c r="A463" s="53"/>
    </row>
    <row r="464" spans="1:14" ht="13.5" thickTop="1">
      <c r="A464" s="148"/>
      <c r="B464" s="5" t="s">
        <v>373</v>
      </c>
      <c r="C464" s="6">
        <v>5</v>
      </c>
      <c r="D464" s="6">
        <v>9</v>
      </c>
      <c r="E464" s="6">
        <v>5</v>
      </c>
      <c r="F464" s="6" t="s">
        <v>374</v>
      </c>
      <c r="G464" s="46" t="s">
        <v>142</v>
      </c>
      <c r="H464" s="8" t="s">
        <v>375</v>
      </c>
      <c r="I464" s="7" t="s">
        <v>377</v>
      </c>
      <c r="J464" s="9">
        <f t="shared" si="14"/>
        <v>0.017</v>
      </c>
      <c r="K464" s="9">
        <f t="shared" si="15"/>
        <v>0.013065</v>
      </c>
      <c r="L464" s="146">
        <v>0.4264014327112212</v>
      </c>
      <c r="M464" s="146">
        <v>1.414213562373096</v>
      </c>
      <c r="N464" s="36">
        <f>IF(((J464^2)-(L464^2*K464^2))&lt;0,"Sb=0",(1/M464)*SQRT((J464^2)-(L464^2*K464^2)))</f>
        <v>0.011357039366922086</v>
      </c>
    </row>
    <row r="465" spans="1:14" ht="12.75">
      <c r="A465" s="148"/>
      <c r="B465" s="18"/>
      <c r="C465" s="19"/>
      <c r="D465" s="19"/>
      <c r="E465" s="19"/>
      <c r="F465" s="19"/>
      <c r="G465" s="20"/>
      <c r="H465" s="20"/>
      <c r="I465" s="20"/>
      <c r="J465" s="20"/>
      <c r="K465" s="20"/>
      <c r="L465" s="59" t="s">
        <v>508</v>
      </c>
      <c r="M465" s="59" t="s">
        <v>508</v>
      </c>
      <c r="N465" s="34"/>
    </row>
    <row r="466" spans="1:14" ht="12.75">
      <c r="A466" s="148"/>
      <c r="B466" s="18" t="s">
        <v>373</v>
      </c>
      <c r="C466" s="19">
        <v>5</v>
      </c>
      <c r="D466" s="19">
        <v>9</v>
      </c>
      <c r="E466" s="19">
        <v>5</v>
      </c>
      <c r="F466" s="19" t="s">
        <v>374</v>
      </c>
      <c r="G466" s="61" t="s">
        <v>142</v>
      </c>
      <c r="H466" s="21" t="s">
        <v>375</v>
      </c>
      <c r="I466" s="20" t="s">
        <v>378</v>
      </c>
      <c r="J466" s="22">
        <f t="shared" si="14"/>
        <v>0.017</v>
      </c>
      <c r="K466" s="22">
        <f t="shared" si="15"/>
        <v>0.013065</v>
      </c>
      <c r="L466" s="76">
        <v>0.371830036115395</v>
      </c>
      <c r="M466" s="76">
        <v>1.0307764064044158</v>
      </c>
      <c r="N466" s="38">
        <f>IF(((J466^2)-(L466^2*K466^2))&lt;0,"Sb=0",(1/M466)*SQRT((J466^2)-(L466^2*K466^2)))</f>
        <v>0.015804697150067357</v>
      </c>
    </row>
    <row r="467" spans="1:14" ht="13.5" customHeight="1">
      <c r="A467" s="148"/>
      <c r="B467" s="18" t="s">
        <v>373</v>
      </c>
      <c r="C467" s="19">
        <v>5</v>
      </c>
      <c r="D467" s="19">
        <v>9</v>
      </c>
      <c r="E467" s="19">
        <v>5</v>
      </c>
      <c r="F467" s="19" t="s">
        <v>374</v>
      </c>
      <c r="G467" s="61" t="s">
        <v>142</v>
      </c>
      <c r="H467" s="21" t="s">
        <v>375</v>
      </c>
      <c r="I467" s="20" t="s">
        <v>376</v>
      </c>
      <c r="J467" s="22">
        <f t="shared" si="14"/>
        <v>0.017</v>
      </c>
      <c r="K467" s="22">
        <f t="shared" si="15"/>
        <v>0.013065</v>
      </c>
      <c r="L467" s="76">
        <v>0.371830036115395</v>
      </c>
      <c r="M467" s="76">
        <v>1.0307764064044158</v>
      </c>
      <c r="N467" s="38">
        <f>IF(((J467^2)-(L467^2*K467^2))&lt;0,"Sb=0",(1/M467)*SQRT((J467^2)-(L467^2*K467^2)))</f>
        <v>0.015804697150067357</v>
      </c>
    </row>
    <row r="468" spans="1:14" ht="12.75">
      <c r="A468" s="148"/>
      <c r="B468" s="18"/>
      <c r="C468" s="19"/>
      <c r="D468" s="19"/>
      <c r="E468" s="19"/>
      <c r="F468" s="19"/>
      <c r="G468" s="20"/>
      <c r="H468" s="20"/>
      <c r="I468" s="20"/>
      <c r="J468" s="20"/>
      <c r="K468" s="20"/>
      <c r="L468" s="59" t="s">
        <v>508</v>
      </c>
      <c r="M468" s="59" t="s">
        <v>508</v>
      </c>
      <c r="N468" s="34"/>
    </row>
    <row r="469" spans="1:14" ht="13.5" thickBot="1">
      <c r="A469" s="148"/>
      <c r="B469" s="11" t="s">
        <v>373</v>
      </c>
      <c r="C469" s="12">
        <v>5</v>
      </c>
      <c r="D469" s="12">
        <v>9</v>
      </c>
      <c r="E469" s="12">
        <v>5</v>
      </c>
      <c r="F469" s="12" t="s">
        <v>374</v>
      </c>
      <c r="G469" s="50" t="s">
        <v>142</v>
      </c>
      <c r="H469" s="13" t="s">
        <v>376</v>
      </c>
      <c r="I469" s="13" t="s">
        <v>378</v>
      </c>
      <c r="J469" s="15">
        <f t="shared" si="14"/>
        <v>0.017</v>
      </c>
      <c r="K469" s="15">
        <f t="shared" si="15"/>
        <v>0.013065</v>
      </c>
      <c r="L469" s="147">
        <v>0.5773502691896254</v>
      </c>
      <c r="M469" s="147">
        <v>1.414213562373094</v>
      </c>
      <c r="N469" s="37">
        <f>IF(((J469^2)-(L469^2*K469^2))&lt;0,"Sb=0",(1/M469)*SQRT((J469^2)-(L469^2*K469^2)))</f>
        <v>0.010772695229142993</v>
      </c>
    </row>
    <row r="470" spans="1:13" ht="14.25" thickBot="1" thickTop="1">
      <c r="A470" s="55"/>
    </row>
    <row r="471" spans="1:14" ht="13.5" thickTop="1">
      <c r="A471" s="153"/>
      <c r="B471" s="5" t="s">
        <v>379</v>
      </c>
      <c r="C471" s="6">
        <v>6</v>
      </c>
      <c r="D471" s="6">
        <v>9</v>
      </c>
      <c r="E471" s="6">
        <v>4</v>
      </c>
      <c r="F471" s="6" t="s">
        <v>380</v>
      </c>
      <c r="G471" s="46" t="s">
        <v>142</v>
      </c>
      <c r="H471" s="8" t="s">
        <v>381</v>
      </c>
      <c r="I471" s="7" t="s">
        <v>383</v>
      </c>
      <c r="J471" s="9">
        <f t="shared" si="14"/>
        <v>0.017</v>
      </c>
      <c r="K471" s="9">
        <f t="shared" si="15"/>
        <v>0.013065</v>
      </c>
      <c r="L471" s="10">
        <v>0.35778771386503955</v>
      </c>
      <c r="M471" s="10">
        <v>1.0155048005794964</v>
      </c>
      <c r="N471" s="36">
        <f>IF(((J471^2)-(L471^2*K471^2))&lt;0,"Sb=0",(1/M471)*SQRT((J471^2)-(L471^2*K471^2)))</f>
        <v>0.016095143860690147</v>
      </c>
    </row>
    <row r="472" spans="1:14" ht="12.75">
      <c r="A472" s="153"/>
      <c r="B472" s="18" t="s">
        <v>379</v>
      </c>
      <c r="C472" s="19">
        <v>6</v>
      </c>
      <c r="D472" s="19">
        <v>9</v>
      </c>
      <c r="E472" s="19">
        <v>4</v>
      </c>
      <c r="F472" s="19" t="s">
        <v>380</v>
      </c>
      <c r="G472" s="61" t="s">
        <v>142</v>
      </c>
      <c r="H472" s="21" t="s">
        <v>381</v>
      </c>
      <c r="I472" s="20" t="s">
        <v>384</v>
      </c>
      <c r="J472" s="22">
        <f t="shared" si="14"/>
        <v>0.017</v>
      </c>
      <c r="K472" s="22">
        <f t="shared" si="15"/>
        <v>0.013065</v>
      </c>
      <c r="L472" s="23">
        <v>0.35778771386503955</v>
      </c>
      <c r="M472" s="23">
        <v>1.0155048005794964</v>
      </c>
      <c r="N472" s="38">
        <f>IF(((J472^2)-(L472^2*K472^2))&lt;0,"Sb=0",(1/M472)*SQRT((J472^2)-(L472^2*K472^2)))</f>
        <v>0.016095143860690147</v>
      </c>
    </row>
    <row r="473" spans="1:14" ht="13.5" customHeight="1">
      <c r="A473" s="153"/>
      <c r="B473" s="18"/>
      <c r="C473" s="19"/>
      <c r="D473" s="19"/>
      <c r="E473" s="19"/>
      <c r="F473" s="19"/>
      <c r="G473" s="20"/>
      <c r="H473" s="20"/>
      <c r="I473" s="20"/>
      <c r="J473" s="20"/>
      <c r="K473" s="20"/>
      <c r="L473" s="20" t="s">
        <v>508</v>
      </c>
      <c r="M473" s="20" t="s">
        <v>508</v>
      </c>
      <c r="N473" s="34"/>
    </row>
    <row r="474" spans="1:14" ht="12.75">
      <c r="A474" s="153"/>
      <c r="B474" s="18" t="s">
        <v>379</v>
      </c>
      <c r="C474" s="19">
        <v>6</v>
      </c>
      <c r="D474" s="19">
        <v>9</v>
      </c>
      <c r="E474" s="19">
        <v>4</v>
      </c>
      <c r="F474" s="19" t="s">
        <v>380</v>
      </c>
      <c r="G474" s="61" t="s">
        <v>142</v>
      </c>
      <c r="H474" s="20" t="s">
        <v>382</v>
      </c>
      <c r="I474" s="21" t="s">
        <v>385</v>
      </c>
      <c r="J474" s="22">
        <f t="shared" si="14"/>
        <v>0.017</v>
      </c>
      <c r="K474" s="22">
        <f t="shared" si="15"/>
        <v>0.013065</v>
      </c>
      <c r="L474" s="23">
        <v>1.0238128594056324</v>
      </c>
      <c r="M474" s="23">
        <v>3</v>
      </c>
      <c r="N474" s="38">
        <f>IF(((J474^2)-(L474^2*K474^2))&lt;0,"Sb=0",(1/M474)*SQRT((J474^2)-(L474^2*K474^2)))</f>
        <v>0.0034972933548540496</v>
      </c>
    </row>
    <row r="475" spans="1:14" ht="12.75">
      <c r="A475" s="153"/>
      <c r="B475" s="18" t="s">
        <v>379</v>
      </c>
      <c r="C475" s="19">
        <v>6</v>
      </c>
      <c r="D475" s="19">
        <v>9</v>
      </c>
      <c r="E475" s="19">
        <v>4</v>
      </c>
      <c r="F475" s="19" t="s">
        <v>380</v>
      </c>
      <c r="G475" s="61" t="s">
        <v>142</v>
      </c>
      <c r="H475" s="20" t="s">
        <v>382</v>
      </c>
      <c r="I475" s="20" t="s">
        <v>510</v>
      </c>
      <c r="J475" s="22">
        <f t="shared" si="14"/>
        <v>0.017</v>
      </c>
      <c r="K475" s="22">
        <f t="shared" si="15"/>
        <v>0.013065</v>
      </c>
      <c r="L475" s="23">
        <v>1.0238128594056324</v>
      </c>
      <c r="M475" s="23">
        <v>3</v>
      </c>
      <c r="N475" s="38">
        <f>IF(((J475^2)-(L475^2*K475^2))&lt;0,"Sb=0",(1/M475)*SQRT((J475^2)-(L475^2*K475^2)))</f>
        <v>0.0034972933548540496</v>
      </c>
    </row>
    <row r="476" spans="1:14" ht="12.75">
      <c r="A476" s="153"/>
      <c r="B476" s="18"/>
      <c r="C476" s="19"/>
      <c r="D476" s="19"/>
      <c r="E476" s="19"/>
      <c r="F476" s="19"/>
      <c r="G476" s="20"/>
      <c r="H476" s="20"/>
      <c r="I476" s="20"/>
      <c r="J476" s="20"/>
      <c r="K476" s="20"/>
      <c r="L476" s="20" t="s">
        <v>508</v>
      </c>
      <c r="M476" s="20" t="s">
        <v>508</v>
      </c>
      <c r="N476" s="34"/>
    </row>
    <row r="477" spans="1:14" ht="13.5" thickBot="1">
      <c r="A477" s="153"/>
      <c r="B477" s="11" t="s">
        <v>379</v>
      </c>
      <c r="C477" s="12">
        <v>6</v>
      </c>
      <c r="D477" s="12">
        <v>9</v>
      </c>
      <c r="E477" s="12">
        <v>4</v>
      </c>
      <c r="F477" s="12" t="s">
        <v>380</v>
      </c>
      <c r="G477" s="50" t="s">
        <v>142</v>
      </c>
      <c r="H477" s="13" t="s">
        <v>382</v>
      </c>
      <c r="I477" s="13" t="s">
        <v>386</v>
      </c>
      <c r="J477" s="15">
        <f t="shared" si="14"/>
        <v>0.017</v>
      </c>
      <c r="K477" s="15">
        <f t="shared" si="15"/>
        <v>0.013065</v>
      </c>
      <c r="L477" s="16">
        <v>0.5119064297028162</v>
      </c>
      <c r="M477" s="16">
        <v>1.414213562373095</v>
      </c>
      <c r="N477" s="37">
        <f>IF(((J477^2)-(L477^2*K477^2))&lt;0,"Sb=0",(1/M477)*SQRT((J477^2)-(L477^2*K477^2)))</f>
        <v>0.011051467930150485</v>
      </c>
    </row>
    <row r="478" spans="1:13" ht="14.25" thickBot="1" thickTop="1">
      <c r="A478" s="56"/>
    </row>
    <row r="479" spans="1:14" ht="13.5" thickTop="1">
      <c r="A479" s="151"/>
      <c r="B479" s="5" t="s">
        <v>387</v>
      </c>
      <c r="C479" s="6">
        <v>7</v>
      </c>
      <c r="D479" s="6">
        <v>14</v>
      </c>
      <c r="E479" s="6">
        <v>8</v>
      </c>
      <c r="F479" s="6" t="s">
        <v>388</v>
      </c>
      <c r="G479" s="46" t="s">
        <v>142</v>
      </c>
      <c r="H479" s="8" t="s">
        <v>389</v>
      </c>
      <c r="I479" s="7" t="s">
        <v>391</v>
      </c>
      <c r="J479" s="9">
        <f t="shared" si="14"/>
        <v>0.017</v>
      </c>
      <c r="K479" s="9">
        <f t="shared" si="15"/>
        <v>0.013065</v>
      </c>
      <c r="L479" s="10">
        <v>0.4830458915396486</v>
      </c>
      <c r="M479" s="10">
        <v>1.0148891565092233</v>
      </c>
      <c r="N479" s="36">
        <f>IF(((J479^2)-(L479^2*K479^2))&lt;0,"Sb=0",(1/M479)*SQRT((J479^2)-(L479^2*K479^2)))</f>
        <v>0.015553582533025944</v>
      </c>
    </row>
    <row r="480" spans="1:14" ht="12.75">
      <c r="A480" s="151"/>
      <c r="B480" s="18" t="s">
        <v>387</v>
      </c>
      <c r="C480" s="19">
        <v>7</v>
      </c>
      <c r="D480" s="19">
        <v>14</v>
      </c>
      <c r="E480" s="19">
        <v>8</v>
      </c>
      <c r="F480" s="19" t="s">
        <v>388</v>
      </c>
      <c r="G480" s="61" t="s">
        <v>142</v>
      </c>
      <c r="H480" s="21" t="s">
        <v>389</v>
      </c>
      <c r="I480" s="20" t="s">
        <v>392</v>
      </c>
      <c r="J480" s="22">
        <f t="shared" si="14"/>
        <v>0.017</v>
      </c>
      <c r="K480" s="22">
        <f t="shared" si="15"/>
        <v>0.013065</v>
      </c>
      <c r="L480" s="23">
        <v>0.4830458915396486</v>
      </c>
      <c r="M480" s="23">
        <v>1.0148891565092233</v>
      </c>
      <c r="N480" s="38">
        <f>IF(((J480^2)-(L480^2*K480^2))&lt;0,"Sb=0",(1/M480)*SQRT((J480^2)-(L480^2*K480^2)))</f>
        <v>0.015553582533025944</v>
      </c>
    </row>
    <row r="481" spans="1:14" ht="12.75">
      <c r="A481" s="151"/>
      <c r="B481" s="18" t="s">
        <v>387</v>
      </c>
      <c r="C481" s="19">
        <v>7</v>
      </c>
      <c r="D481" s="19">
        <v>14</v>
      </c>
      <c r="E481" s="19">
        <v>8</v>
      </c>
      <c r="F481" s="19" t="s">
        <v>388</v>
      </c>
      <c r="G481" s="61" t="s">
        <v>142</v>
      </c>
      <c r="H481" s="21" t="s">
        <v>389</v>
      </c>
      <c r="I481" s="20" t="s">
        <v>390</v>
      </c>
      <c r="J481" s="22">
        <f t="shared" si="14"/>
        <v>0.017</v>
      </c>
      <c r="K481" s="22">
        <f t="shared" si="15"/>
        <v>0.013065</v>
      </c>
      <c r="L481" s="23">
        <v>0.4830458915396486</v>
      </c>
      <c r="M481" s="23">
        <v>1.0148891565092233</v>
      </c>
      <c r="N481" s="38">
        <f>IF(((J481^2)-(L481^2*K481^2))&lt;0,"Sb=0",(1/M481)*SQRT((J481^2)-(L481^2*K481^2)))</f>
        <v>0.015553582533025944</v>
      </c>
    </row>
    <row r="482" spans="1:14" ht="12.75">
      <c r="A482" s="151"/>
      <c r="B482" s="18"/>
      <c r="C482" s="19"/>
      <c r="D482" s="19"/>
      <c r="E482" s="19"/>
      <c r="F482" s="19"/>
      <c r="G482" s="20"/>
      <c r="H482" s="20"/>
      <c r="I482" s="20"/>
      <c r="J482" s="20"/>
      <c r="K482" s="20"/>
      <c r="L482" s="20" t="s">
        <v>508</v>
      </c>
      <c r="M482" s="20" t="s">
        <v>508</v>
      </c>
      <c r="N482" s="34"/>
    </row>
    <row r="483" spans="1:14" ht="12.75">
      <c r="A483" s="151"/>
      <c r="B483" s="18" t="s">
        <v>387</v>
      </c>
      <c r="C483" s="19">
        <v>7</v>
      </c>
      <c r="D483" s="19">
        <v>14</v>
      </c>
      <c r="E483" s="19">
        <v>8</v>
      </c>
      <c r="F483" s="19" t="s">
        <v>388</v>
      </c>
      <c r="G483" s="61" t="s">
        <v>142</v>
      </c>
      <c r="H483" s="20" t="s">
        <v>390</v>
      </c>
      <c r="I483" s="20" t="s">
        <v>391</v>
      </c>
      <c r="J483" s="22">
        <f t="shared" si="14"/>
        <v>0.017</v>
      </c>
      <c r="K483" s="22">
        <f t="shared" si="15"/>
        <v>0.013065</v>
      </c>
      <c r="L483" s="23">
        <v>0.7071067811865449</v>
      </c>
      <c r="M483" s="23">
        <v>1.4142135623730898</v>
      </c>
      <c r="N483" s="38">
        <f>IF(((J483^2)-(L483^2*K483^2))&lt;0,"Sb=0",(1/M483)*SQRT((J483^2)-(L483^2*K483^2)))</f>
        <v>0.010090908965499643</v>
      </c>
    </row>
    <row r="484" spans="1:14" ht="13.5" thickBot="1">
      <c r="A484" s="151"/>
      <c r="B484" s="11" t="s">
        <v>387</v>
      </c>
      <c r="C484" s="12">
        <v>7</v>
      </c>
      <c r="D484" s="12">
        <v>14</v>
      </c>
      <c r="E484" s="12">
        <v>8</v>
      </c>
      <c r="F484" s="12" t="s">
        <v>388</v>
      </c>
      <c r="G484" s="50" t="s">
        <v>142</v>
      </c>
      <c r="H484" s="13" t="s">
        <v>390</v>
      </c>
      <c r="I484" s="13" t="s">
        <v>392</v>
      </c>
      <c r="J484" s="15">
        <f t="shared" si="14"/>
        <v>0.017</v>
      </c>
      <c r="K484" s="15">
        <f t="shared" si="15"/>
        <v>0.013065</v>
      </c>
      <c r="L484" s="16">
        <v>0.7071067811865449</v>
      </c>
      <c r="M484" s="16">
        <v>1.4142135623730898</v>
      </c>
      <c r="N484" s="37">
        <f>IF(((J484^2)-(L484^2*K484^2))&lt;0,"Sb=0",(1/M484)*SQRT((J484^2)-(L484^2*K484^2)))</f>
        <v>0.010090908965499643</v>
      </c>
    </row>
    <row r="485" spans="1:13" ht="14.25" thickBot="1" thickTop="1">
      <c r="A485" s="56"/>
    </row>
    <row r="486" spans="1:14" ht="13.5" thickTop="1">
      <c r="A486" s="151"/>
      <c r="B486" s="5" t="s">
        <v>393</v>
      </c>
      <c r="C486" s="6">
        <v>5</v>
      </c>
      <c r="D486" s="6">
        <v>8</v>
      </c>
      <c r="E486" s="6">
        <v>4</v>
      </c>
      <c r="F486" s="6" t="s">
        <v>394</v>
      </c>
      <c r="G486" s="46" t="s">
        <v>142</v>
      </c>
      <c r="H486" s="8" t="s">
        <v>395</v>
      </c>
      <c r="I486" s="7" t="s">
        <v>396</v>
      </c>
      <c r="J486" s="9">
        <f t="shared" si="14"/>
        <v>0.017</v>
      </c>
      <c r="K486" s="9">
        <f t="shared" si="15"/>
        <v>0.013065</v>
      </c>
      <c r="L486" s="10">
        <v>0.42749268999598117</v>
      </c>
      <c r="M486" s="10">
        <v>1.0198039027185573</v>
      </c>
      <c r="N486" s="36">
        <f>IF(((J486^2)-(L486^2*K486^2))&lt;0,"Sb=0",(1/M486)*SQRT((J486^2)-(L486^2*K486^2)))</f>
        <v>0.015744523784882804</v>
      </c>
    </row>
    <row r="487" spans="1:14" ht="12.75">
      <c r="A487" s="151"/>
      <c r="B487" s="18"/>
      <c r="C487" s="19"/>
      <c r="D487" s="19"/>
      <c r="E487" s="19"/>
      <c r="F487" s="19"/>
      <c r="G487" s="20"/>
      <c r="H487" s="20"/>
      <c r="I487" s="20"/>
      <c r="J487" s="20"/>
      <c r="K487" s="20"/>
      <c r="L487" s="20" t="s">
        <v>508</v>
      </c>
      <c r="M487" s="20" t="s">
        <v>508</v>
      </c>
      <c r="N487" s="34"/>
    </row>
    <row r="488" spans="1:14" ht="13.5" thickBot="1">
      <c r="A488" s="151"/>
      <c r="B488" s="11" t="s">
        <v>393</v>
      </c>
      <c r="C488" s="12">
        <v>5</v>
      </c>
      <c r="D488" s="12">
        <v>8</v>
      </c>
      <c r="E488" s="12">
        <v>4</v>
      </c>
      <c r="F488" s="12" t="s">
        <v>394</v>
      </c>
      <c r="G488" s="50" t="s">
        <v>142</v>
      </c>
      <c r="H488" s="13" t="s">
        <v>396</v>
      </c>
      <c r="I488" s="13" t="s">
        <v>397</v>
      </c>
      <c r="J488" s="15">
        <f t="shared" si="14"/>
        <v>0.017</v>
      </c>
      <c r="K488" s="15">
        <f t="shared" si="15"/>
        <v>0.013065</v>
      </c>
      <c r="L488" s="16">
        <v>0.6892024376045114</v>
      </c>
      <c r="M488" s="16">
        <v>1.4142135623730956</v>
      </c>
      <c r="N488" s="37">
        <f>IF(((J488^2)-(L488^2*K488^2))&lt;0,"Sb=0",(1/M488)*SQRT((J488^2)-(L488^2*K488^2)))</f>
        <v>0.010196083638461383</v>
      </c>
    </row>
    <row r="489" spans="1:13" ht="14.25" thickBot="1" thickTop="1">
      <c r="A489" s="56"/>
    </row>
    <row r="490" spans="1:14" ht="13.5" thickTop="1">
      <c r="A490" s="151"/>
      <c r="B490" s="5" t="s">
        <v>393</v>
      </c>
      <c r="C490" s="6">
        <v>5</v>
      </c>
      <c r="D490" s="6">
        <v>9</v>
      </c>
      <c r="E490" s="6">
        <v>5</v>
      </c>
      <c r="F490" s="6" t="s">
        <v>398</v>
      </c>
      <c r="G490" s="46" t="s">
        <v>142</v>
      </c>
      <c r="H490" s="8" t="s">
        <v>395</v>
      </c>
      <c r="I490" s="7" t="s">
        <v>396</v>
      </c>
      <c r="J490" s="9">
        <f t="shared" si="14"/>
        <v>0.017</v>
      </c>
      <c r="K490" s="9">
        <f t="shared" si="15"/>
        <v>0.013065</v>
      </c>
      <c r="L490" s="10">
        <v>0.4250490167812029</v>
      </c>
      <c r="M490" s="10">
        <v>1.0198039027185588</v>
      </c>
      <c r="N490" s="36">
        <f>IF(((J490^2)-(L490^2*K490^2))&lt;0,"Sb=0",(1/M490)*SQRT((J490^2)-(L490^2*K490^2)))</f>
        <v>0.01575537891513925</v>
      </c>
    </row>
    <row r="491" spans="1:14" ht="12.75">
      <c r="A491" s="151"/>
      <c r="B491" s="18"/>
      <c r="C491" s="19"/>
      <c r="D491" s="19"/>
      <c r="E491" s="19"/>
      <c r="F491" s="19"/>
      <c r="G491" s="20"/>
      <c r="H491" s="20"/>
      <c r="I491" s="20"/>
      <c r="J491" s="20"/>
      <c r="K491" s="20"/>
      <c r="L491" s="20" t="s">
        <v>508</v>
      </c>
      <c r="M491" s="20" t="s">
        <v>508</v>
      </c>
      <c r="N491" s="34"/>
    </row>
    <row r="492" spans="1:14" ht="13.5" thickBot="1">
      <c r="A492" s="151"/>
      <c r="B492" s="11" t="s">
        <v>393</v>
      </c>
      <c r="C492" s="12">
        <v>5</v>
      </c>
      <c r="D492" s="12">
        <v>9</v>
      </c>
      <c r="E492" s="12">
        <v>5</v>
      </c>
      <c r="F492" s="12" t="s">
        <v>398</v>
      </c>
      <c r="G492" s="50" t="s">
        <v>142</v>
      </c>
      <c r="H492" s="13" t="s">
        <v>396</v>
      </c>
      <c r="I492" s="13" t="s">
        <v>397</v>
      </c>
      <c r="J492" s="15">
        <f t="shared" si="14"/>
        <v>0.017</v>
      </c>
      <c r="K492" s="15">
        <f t="shared" si="15"/>
        <v>0.013065</v>
      </c>
      <c r="L492" s="16">
        <v>0.6324555320336772</v>
      </c>
      <c r="M492" s="16">
        <v>1.4142135623730978</v>
      </c>
      <c r="N492" s="37">
        <f>IF(((J492^2)-(L492^2*K492^2))&lt;0,"Sb=0",(1/M492)*SQRT((J492^2)-(L492^2*K492^2)))</f>
        <v>0.010505291761774132</v>
      </c>
    </row>
    <row r="493" spans="1:13" ht="14.25" thickBot="1" thickTop="1">
      <c r="A493" s="56"/>
    </row>
    <row r="494" spans="1:14" ht="13.5" thickTop="1">
      <c r="A494" s="152"/>
      <c r="B494" s="5" t="s">
        <v>109</v>
      </c>
      <c r="C494" s="6">
        <v>5</v>
      </c>
      <c r="D494" s="6">
        <v>10</v>
      </c>
      <c r="E494" s="6">
        <v>6</v>
      </c>
      <c r="F494" s="25" t="s">
        <v>142</v>
      </c>
      <c r="G494" s="7" t="s">
        <v>110</v>
      </c>
      <c r="H494" s="8" t="s">
        <v>111</v>
      </c>
      <c r="I494" s="7" t="s">
        <v>112</v>
      </c>
      <c r="J494" s="9">
        <f t="shared" si="0"/>
        <v>0.017</v>
      </c>
      <c r="K494" s="9">
        <f t="shared" si="1"/>
        <v>0.013065</v>
      </c>
      <c r="L494" s="10">
        <v>0.4195235392680608</v>
      </c>
      <c r="M494" s="10">
        <v>1.0392304845413267</v>
      </c>
      <c r="N494" s="36">
        <f>IF(((J494^2)-(L494^2*K494^2))&lt;0,"Sb=0",(1/M494)*SQRT((J494^2)-(L494^2*K494^2)))</f>
        <v>0.015484694247092055</v>
      </c>
    </row>
    <row r="495" spans="1:14" ht="12.75">
      <c r="A495" s="152"/>
      <c r="B495" s="18" t="s">
        <v>109</v>
      </c>
      <c r="C495" s="19">
        <v>5</v>
      </c>
      <c r="D495" s="19">
        <v>10</v>
      </c>
      <c r="E495" s="19">
        <v>6</v>
      </c>
      <c r="F495" s="26" t="s">
        <v>142</v>
      </c>
      <c r="G495" s="20" t="s">
        <v>110</v>
      </c>
      <c r="H495" s="21" t="s">
        <v>111</v>
      </c>
      <c r="I495" s="20" t="s">
        <v>113</v>
      </c>
      <c r="J495" s="22">
        <f t="shared" si="0"/>
        <v>0.017</v>
      </c>
      <c r="K495" s="22">
        <f t="shared" si="1"/>
        <v>0.013065</v>
      </c>
      <c r="L495" s="23">
        <v>0.4195235392680608</v>
      </c>
      <c r="M495" s="23">
        <v>1.0392304845413267</v>
      </c>
      <c r="N495" s="38">
        <f>IF(((J495^2)-(L495^2*K495^2))&lt;0,"Sb=0",(1/M495)*SQRT((J495^2)-(L495^2*K495^2)))</f>
        <v>0.015484694247092055</v>
      </c>
    </row>
    <row r="496" spans="1:14" ht="12.75">
      <c r="A496" s="152"/>
      <c r="B496" s="18" t="s">
        <v>109</v>
      </c>
      <c r="C496" s="19">
        <v>5</v>
      </c>
      <c r="D496" s="19">
        <v>10</v>
      </c>
      <c r="E496" s="19">
        <v>6</v>
      </c>
      <c r="F496" s="26" t="s">
        <v>142</v>
      </c>
      <c r="G496" s="20" t="s">
        <v>110</v>
      </c>
      <c r="H496" s="21" t="s">
        <v>111</v>
      </c>
      <c r="I496" s="20" t="s">
        <v>114</v>
      </c>
      <c r="J496" s="22">
        <f t="shared" si="0"/>
        <v>0.017</v>
      </c>
      <c r="K496" s="22">
        <f t="shared" si="1"/>
        <v>0.013065</v>
      </c>
      <c r="L496" s="23">
        <v>0.4195235392680608</v>
      </c>
      <c r="M496" s="23">
        <v>1.0392304845413267</v>
      </c>
      <c r="N496" s="38">
        <f>IF(((J496^2)-(L496^2*K496^2))&lt;0,"Sb=0",(1/M496)*SQRT((J496^2)-(L496^2*K496^2)))</f>
        <v>0.015484694247092055</v>
      </c>
    </row>
    <row r="497" spans="1:14" ht="12.75">
      <c r="A497" s="152"/>
      <c r="B497" s="18"/>
      <c r="C497" s="19"/>
      <c r="D497" s="19"/>
      <c r="E497" s="19"/>
      <c r="F497" s="19"/>
      <c r="G497" s="20"/>
      <c r="H497" s="20"/>
      <c r="I497" s="20"/>
      <c r="J497" s="20"/>
      <c r="K497" s="20"/>
      <c r="L497" s="20" t="s">
        <v>508</v>
      </c>
      <c r="M497" s="20" t="s">
        <v>508</v>
      </c>
      <c r="N497" s="34"/>
    </row>
    <row r="498" spans="1:14" ht="12.75">
      <c r="A498" s="152"/>
      <c r="B498" s="18" t="s">
        <v>109</v>
      </c>
      <c r="C498" s="19">
        <v>5</v>
      </c>
      <c r="D498" s="19">
        <v>10</v>
      </c>
      <c r="E498" s="19">
        <v>6</v>
      </c>
      <c r="F498" s="26" t="s">
        <v>142</v>
      </c>
      <c r="G498" s="20" t="s">
        <v>110</v>
      </c>
      <c r="H498" s="20" t="s">
        <v>114</v>
      </c>
      <c r="I498" s="20" t="s">
        <v>112</v>
      </c>
      <c r="J498" s="22">
        <f>$J$8</f>
        <v>0.017</v>
      </c>
      <c r="K498" s="22">
        <f>$K$8</f>
        <v>0.013065</v>
      </c>
      <c r="L498" s="23">
        <v>0.6324555320336757</v>
      </c>
      <c r="M498" s="23">
        <v>1.4142135623730945</v>
      </c>
      <c r="N498" s="38">
        <f>IF(((J498^2)-(L498^2*K498^2))&lt;0,"Sb=0",(1/M498)*SQRT((J498^2)-(L498^2*K498^2)))</f>
        <v>0.010505291761774165</v>
      </c>
    </row>
    <row r="499" spans="1:14" ht="12.75">
      <c r="A499" s="152"/>
      <c r="B499" s="18" t="s">
        <v>109</v>
      </c>
      <c r="C499" s="19">
        <v>5</v>
      </c>
      <c r="D499" s="19">
        <v>10</v>
      </c>
      <c r="E499" s="19">
        <v>6</v>
      </c>
      <c r="F499" s="26" t="s">
        <v>142</v>
      </c>
      <c r="G499" s="20" t="s">
        <v>110</v>
      </c>
      <c r="H499" s="20" t="s">
        <v>114</v>
      </c>
      <c r="I499" s="20" t="s">
        <v>113</v>
      </c>
      <c r="J499" s="22">
        <f>$J$8</f>
        <v>0.017</v>
      </c>
      <c r="K499" s="22">
        <f>$K$8</f>
        <v>0.013065</v>
      </c>
      <c r="L499" s="23">
        <v>0.6324555320336757</v>
      </c>
      <c r="M499" s="23">
        <v>1.4142135623730945</v>
      </c>
      <c r="N499" s="38">
        <f>IF(((J499^2)-(L499^2*K499^2))&lt;0,"Sb=0",(1/M499)*SQRT((J499^2)-(L499^2*K499^2)))</f>
        <v>0.010505291761774165</v>
      </c>
    </row>
    <row r="500" spans="1:14" ht="12.75">
      <c r="A500" s="152"/>
      <c r="B500" s="18"/>
      <c r="C500" s="19"/>
      <c r="D500" s="19"/>
      <c r="E500" s="19"/>
      <c r="F500" s="19"/>
      <c r="G500" s="20"/>
      <c r="H500" s="20"/>
      <c r="I500" s="20"/>
      <c r="J500" s="20"/>
      <c r="K500" s="20"/>
      <c r="L500" s="20" t="s">
        <v>508</v>
      </c>
      <c r="M500" s="20" t="s">
        <v>508</v>
      </c>
      <c r="N500" s="34"/>
    </row>
    <row r="501" spans="1:14" ht="12.75">
      <c r="A501" s="152"/>
      <c r="B501" s="18" t="s">
        <v>109</v>
      </c>
      <c r="C501" s="19">
        <v>5</v>
      </c>
      <c r="D501" s="19">
        <v>10</v>
      </c>
      <c r="E501" s="19">
        <v>6</v>
      </c>
      <c r="F501" s="26" t="s">
        <v>142</v>
      </c>
      <c r="G501" s="20" t="s">
        <v>131</v>
      </c>
      <c r="H501" s="20" t="s">
        <v>132</v>
      </c>
      <c r="I501" s="20" t="s">
        <v>153</v>
      </c>
      <c r="J501" s="22">
        <f t="shared" si="0"/>
        <v>0.017</v>
      </c>
      <c r="K501" s="22">
        <f t="shared" si="1"/>
        <v>0.013065</v>
      </c>
      <c r="L501" s="23">
        <v>0.6324555320336755</v>
      </c>
      <c r="M501" s="23">
        <v>1.4142135623730943</v>
      </c>
      <c r="N501" s="38">
        <f>IF(((J501^2)-(L501^2*K501^2))&lt;0,"Sb=0",(1/M501)*SQRT((J501^2)-(L501^2*K501^2)))</f>
        <v>0.010505291761774166</v>
      </c>
    </row>
    <row r="502" spans="1:14" ht="12.75">
      <c r="A502" s="152"/>
      <c r="B502" s="18"/>
      <c r="C502" s="19"/>
      <c r="D502" s="19"/>
      <c r="E502" s="19"/>
      <c r="F502" s="26"/>
      <c r="G502" s="20"/>
      <c r="H502" s="20"/>
      <c r="I502" s="20"/>
      <c r="J502" s="22"/>
      <c r="K502" s="22"/>
      <c r="L502" s="23" t="s">
        <v>508</v>
      </c>
      <c r="M502" s="23" t="s">
        <v>508</v>
      </c>
      <c r="N502" s="38"/>
    </row>
    <row r="503" spans="1:14" ht="13.5" thickBot="1">
      <c r="A503" s="152"/>
      <c r="B503" s="11" t="s">
        <v>109</v>
      </c>
      <c r="C503" s="12">
        <v>5</v>
      </c>
      <c r="D503" s="12">
        <v>10</v>
      </c>
      <c r="E503" s="12">
        <v>6</v>
      </c>
      <c r="F503" s="27" t="s">
        <v>142</v>
      </c>
      <c r="G503" s="13" t="s">
        <v>131</v>
      </c>
      <c r="H503" s="13" t="s">
        <v>132</v>
      </c>
      <c r="I503" s="13" t="s">
        <v>112</v>
      </c>
      <c r="J503" s="15">
        <f t="shared" si="0"/>
        <v>0.017</v>
      </c>
      <c r="K503" s="15">
        <f t="shared" si="1"/>
        <v>0.013065</v>
      </c>
      <c r="L503" s="16">
        <v>0.5477225575051659</v>
      </c>
      <c r="M503" s="16">
        <v>1.2247448713915883</v>
      </c>
      <c r="N503" s="37">
        <f>IF(((J503^2)-(L503^2*K503^2))&lt;0,"Sb=0",(1/M503)*SQRT((J503^2)-(L503^2*K503^2)))</f>
        <v>0.012590783203068305</v>
      </c>
    </row>
    <row r="504" spans="12:13" ht="14.25" thickBot="1" thickTop="1"/>
    <row r="505" spans="1:14" ht="13.5" thickTop="1">
      <c r="A505" s="149"/>
      <c r="B505" s="5" t="s">
        <v>115</v>
      </c>
      <c r="C505" s="6">
        <v>5</v>
      </c>
      <c r="D505" s="6">
        <v>7</v>
      </c>
      <c r="E505" s="6">
        <v>3</v>
      </c>
      <c r="F505" s="25" t="s">
        <v>142</v>
      </c>
      <c r="G505" s="7" t="s">
        <v>116</v>
      </c>
      <c r="H505" s="8" t="s">
        <v>117</v>
      </c>
      <c r="I505" s="7" t="s">
        <v>118</v>
      </c>
      <c r="J505" s="9">
        <f t="shared" si="0"/>
        <v>0.017</v>
      </c>
      <c r="K505" s="9">
        <f t="shared" si="1"/>
        <v>0.013065</v>
      </c>
      <c r="L505" s="10">
        <v>0.9354143466934856</v>
      </c>
      <c r="M505" s="10">
        <v>2.2360679774997902</v>
      </c>
      <c r="N505" s="36">
        <f>IF(((J505^2)-(L505^2*K505^2))&lt;0,"Sb=0",(1/M505)*SQRT((J505^2)-(L505^2*K505^2)))</f>
        <v>0.005284743193855306</v>
      </c>
    </row>
    <row r="506" spans="1:14" ht="12.75">
      <c r="A506" s="149"/>
      <c r="B506" s="18" t="s">
        <v>115</v>
      </c>
      <c r="C506" s="19">
        <v>5</v>
      </c>
      <c r="D506" s="19">
        <v>7</v>
      </c>
      <c r="E506" s="19">
        <v>3</v>
      </c>
      <c r="F506" s="26" t="s">
        <v>142</v>
      </c>
      <c r="G506" s="20" t="s">
        <v>116</v>
      </c>
      <c r="H506" s="21" t="s">
        <v>117</v>
      </c>
      <c r="I506" s="20" t="s">
        <v>119</v>
      </c>
      <c r="J506" s="22">
        <f t="shared" si="0"/>
        <v>0.017</v>
      </c>
      <c r="K506" s="22">
        <f t="shared" si="1"/>
        <v>0.013065</v>
      </c>
      <c r="L506" s="23">
        <v>0.9354143466934856</v>
      </c>
      <c r="M506" s="23">
        <v>2.2360679774997902</v>
      </c>
      <c r="N506" s="38">
        <f>IF(((J506^2)-(L506^2*K506^2))&lt;0,"Sb=0",(1/M506)*SQRT((J506^2)-(L506^2*K506^2)))</f>
        <v>0.005284743193855306</v>
      </c>
    </row>
    <row r="507" spans="1:14" ht="12.75">
      <c r="A507" s="149"/>
      <c r="B507" s="18"/>
      <c r="C507" s="19"/>
      <c r="D507" s="19"/>
      <c r="E507" s="19"/>
      <c r="F507" s="19"/>
      <c r="G507" s="20"/>
      <c r="H507" s="21"/>
      <c r="I507" s="20"/>
      <c r="J507" s="22"/>
      <c r="K507" s="22"/>
      <c r="L507" s="23" t="s">
        <v>508</v>
      </c>
      <c r="M507" s="23" t="s">
        <v>508</v>
      </c>
      <c r="N507" s="24"/>
    </row>
    <row r="508" spans="1:14" ht="12.75">
      <c r="A508" s="149"/>
      <c r="B508" s="18" t="s">
        <v>115</v>
      </c>
      <c r="C508" s="19">
        <v>5</v>
      </c>
      <c r="D508" s="19">
        <v>7</v>
      </c>
      <c r="E508" s="19">
        <v>3</v>
      </c>
      <c r="F508" s="26" t="s">
        <v>142</v>
      </c>
      <c r="G508" s="20" t="s">
        <v>116</v>
      </c>
      <c r="H508" s="21" t="s">
        <v>117</v>
      </c>
      <c r="I508" s="20" t="s">
        <v>120</v>
      </c>
      <c r="J508" s="22">
        <f t="shared" si="0"/>
        <v>0.017</v>
      </c>
      <c r="K508" s="22">
        <f t="shared" si="1"/>
        <v>0.013065</v>
      </c>
      <c r="L508" s="23">
        <v>0.8164965809277263</v>
      </c>
      <c r="M508" s="23">
        <v>1.4142135623730954</v>
      </c>
      <c r="N508" s="38">
        <f>IF(((J508^2)-(L508^2*K508^2))&lt;0,"Sb=0",(1/M508)*SQRT((J508^2)-(L508^2*K508^2)))</f>
        <v>0.00935959000170413</v>
      </c>
    </row>
    <row r="509" spans="1:14" ht="13.5" thickBot="1">
      <c r="A509" s="149"/>
      <c r="B509" s="11" t="s">
        <v>115</v>
      </c>
      <c r="C509" s="12">
        <v>5</v>
      </c>
      <c r="D509" s="12">
        <v>7</v>
      </c>
      <c r="E509" s="12">
        <v>3</v>
      </c>
      <c r="F509" s="27" t="s">
        <v>142</v>
      </c>
      <c r="G509" s="13" t="s">
        <v>116</v>
      </c>
      <c r="H509" s="14" t="s">
        <v>117</v>
      </c>
      <c r="I509" s="13" t="s">
        <v>121</v>
      </c>
      <c r="J509" s="15">
        <f t="shared" si="0"/>
        <v>0.017</v>
      </c>
      <c r="K509" s="15">
        <f t="shared" si="1"/>
        <v>0.013065</v>
      </c>
      <c r="L509" s="16">
        <v>0.8164965809277263</v>
      </c>
      <c r="M509" s="16">
        <v>1.4142135623730954</v>
      </c>
      <c r="N509" s="37">
        <f>IF(((J509^2)-(L509^2*K509^2))&lt;0,"Sb=0",(1/M509)*SQRT((J509^2)-(L509^2*K509^2)))</f>
        <v>0.00935959000170413</v>
      </c>
    </row>
    <row r="510" spans="12:13" ht="14.25" thickBot="1" thickTop="1"/>
    <row r="511" spans="1:14" ht="13.5" thickTop="1">
      <c r="A511" s="149"/>
      <c r="B511" s="5" t="s">
        <v>399</v>
      </c>
      <c r="C511" s="6">
        <v>6</v>
      </c>
      <c r="D511" s="6">
        <v>10</v>
      </c>
      <c r="E511" s="6">
        <v>5</v>
      </c>
      <c r="F511" s="6" t="s">
        <v>400</v>
      </c>
      <c r="G511" s="25" t="s">
        <v>142</v>
      </c>
      <c r="H511" s="8" t="s">
        <v>401</v>
      </c>
      <c r="I511" s="7" t="s">
        <v>402</v>
      </c>
      <c r="J511" s="9">
        <f t="shared" si="0"/>
        <v>0.017</v>
      </c>
      <c r="K511" s="9">
        <f t="shared" si="1"/>
        <v>0.013065</v>
      </c>
      <c r="L511" s="10">
        <v>0.44107307166211673</v>
      </c>
      <c r="M511" s="10">
        <v>1.0049875621120894</v>
      </c>
      <c r="N511" s="36">
        <f>IF(((J511^2)-(L511^2*K511^2))&lt;0,"Sb=0",(1/M511)*SQRT((J511^2)-(L511^2*K511^2)))</f>
        <v>0.01591413265707002</v>
      </c>
    </row>
    <row r="512" spans="1:14" ht="12.75">
      <c r="A512" s="149"/>
      <c r="B512" s="18" t="s">
        <v>399</v>
      </c>
      <c r="C512" s="19">
        <v>6</v>
      </c>
      <c r="D512" s="19">
        <v>10</v>
      </c>
      <c r="E512" s="19">
        <v>5</v>
      </c>
      <c r="F512" s="19" t="s">
        <v>400</v>
      </c>
      <c r="G512" s="26" t="s">
        <v>142</v>
      </c>
      <c r="H512" s="21" t="s">
        <v>401</v>
      </c>
      <c r="I512" s="20" t="s">
        <v>403</v>
      </c>
      <c r="J512" s="22">
        <f t="shared" si="0"/>
        <v>0.017</v>
      </c>
      <c r="K512" s="22">
        <f t="shared" si="1"/>
        <v>0.013065</v>
      </c>
      <c r="L512" s="23">
        <v>0.3848126922033735</v>
      </c>
      <c r="M512" s="23">
        <v>1.0049875621120894</v>
      </c>
      <c r="N512" s="38">
        <f>IF(((J512^2)-(L512^2*K512^2))&lt;0,"Sb=0",(1/M512)*SQRT((J512^2)-(L512^2*K512^2)))</f>
        <v>0.01615897081650885</v>
      </c>
    </row>
    <row r="513" spans="1:14" ht="12.75">
      <c r="A513" s="149"/>
      <c r="B513" s="18"/>
      <c r="C513" s="19"/>
      <c r="D513" s="19"/>
      <c r="E513" s="19"/>
      <c r="F513" s="19"/>
      <c r="G513" s="20"/>
      <c r="H513" s="20"/>
      <c r="I513" s="20"/>
      <c r="J513" s="20"/>
      <c r="K513" s="20"/>
      <c r="L513" s="20" t="s">
        <v>508</v>
      </c>
      <c r="M513" s="20" t="s">
        <v>508</v>
      </c>
      <c r="N513" s="34"/>
    </row>
    <row r="514" spans="1:14" ht="13.5" thickBot="1">
      <c r="A514" s="149"/>
      <c r="B514" s="11" t="s">
        <v>399</v>
      </c>
      <c r="C514" s="12">
        <v>6</v>
      </c>
      <c r="D514" s="12">
        <v>10</v>
      </c>
      <c r="E514" s="12">
        <v>5</v>
      </c>
      <c r="F514" s="12" t="s">
        <v>400</v>
      </c>
      <c r="G514" s="27" t="s">
        <v>142</v>
      </c>
      <c r="H514" s="13" t="s">
        <v>403</v>
      </c>
      <c r="I514" s="13" t="s">
        <v>402</v>
      </c>
      <c r="J514" s="15">
        <f t="shared" si="0"/>
        <v>0.017</v>
      </c>
      <c r="K514" s="15">
        <f t="shared" si="1"/>
        <v>0.013065</v>
      </c>
      <c r="L514" s="16">
        <v>0.6195469181897241</v>
      </c>
      <c r="M514" s="16">
        <v>1.4142135623730967</v>
      </c>
      <c r="N514" s="37">
        <f>IF(((J514^2)-(L514^2*K514^2))&lt;0,"Sb=0",(1/M514)*SQRT((J514^2)-(L514^2*K514^2)))</f>
        <v>0.010570738019302481</v>
      </c>
    </row>
    <row r="515" spans="12:13" ht="14.25" thickBot="1" thickTop="1"/>
    <row r="516" spans="1:14" ht="13.5" thickTop="1">
      <c r="A516" s="149"/>
      <c r="B516" s="5" t="s">
        <v>404</v>
      </c>
      <c r="C516" s="6">
        <v>6</v>
      </c>
      <c r="D516" s="6">
        <v>8</v>
      </c>
      <c r="E516" s="6">
        <v>3</v>
      </c>
      <c r="F516" s="6" t="s">
        <v>405</v>
      </c>
      <c r="G516" s="46" t="s">
        <v>142</v>
      </c>
      <c r="H516" s="8" t="s">
        <v>406</v>
      </c>
      <c r="I516" s="7" t="s">
        <v>408</v>
      </c>
      <c r="J516" s="9">
        <f t="shared" si="0"/>
        <v>0.017</v>
      </c>
      <c r="K516" s="9">
        <f t="shared" si="1"/>
        <v>0.013065</v>
      </c>
      <c r="L516" s="10">
        <v>0.44721359549995754</v>
      </c>
      <c r="M516" s="10">
        <v>1.004987562112088</v>
      </c>
      <c r="N516" s="36">
        <f>IF(((J516^2)-(L516^2*K516^2))&lt;0,"Sb=0",(1/M516)*SQRT((J516^2)-(L516^2*K516^2)))</f>
        <v>0.01588514328634537</v>
      </c>
    </row>
    <row r="517" spans="1:14" ht="12.75">
      <c r="A517" s="149"/>
      <c r="B517" s="18" t="s">
        <v>404</v>
      </c>
      <c r="C517" s="19">
        <v>6</v>
      </c>
      <c r="D517" s="19">
        <v>8</v>
      </c>
      <c r="E517" s="19">
        <v>3</v>
      </c>
      <c r="F517" s="19" t="s">
        <v>405</v>
      </c>
      <c r="G517" s="61" t="s">
        <v>142</v>
      </c>
      <c r="H517" s="21" t="s">
        <v>406</v>
      </c>
      <c r="I517" s="20" t="s">
        <v>409</v>
      </c>
      <c r="J517" s="22">
        <f t="shared" si="0"/>
        <v>0.017</v>
      </c>
      <c r="K517" s="22">
        <f t="shared" si="1"/>
        <v>0.013065</v>
      </c>
      <c r="L517" s="23">
        <v>0.44721359549995754</v>
      </c>
      <c r="M517" s="23">
        <v>1.004987562112088</v>
      </c>
      <c r="N517" s="38">
        <f>IF(((J517^2)-(L517^2*K517^2))&lt;0,"Sb=0",(1/M517)*SQRT((J517^2)-(L517^2*K517^2)))</f>
        <v>0.01588514328634537</v>
      </c>
    </row>
    <row r="518" spans="1:14" ht="12.75">
      <c r="A518" s="149"/>
      <c r="B518" s="18" t="s">
        <v>404</v>
      </c>
      <c r="C518" s="19">
        <v>6</v>
      </c>
      <c r="D518" s="19">
        <v>8</v>
      </c>
      <c r="E518" s="19">
        <v>3</v>
      </c>
      <c r="F518" s="19" t="s">
        <v>405</v>
      </c>
      <c r="G518" s="61" t="s">
        <v>142</v>
      </c>
      <c r="H518" s="21" t="s">
        <v>406</v>
      </c>
      <c r="I518" s="20" t="s">
        <v>407</v>
      </c>
      <c r="J518" s="22">
        <f t="shared" si="0"/>
        <v>0.017</v>
      </c>
      <c r="K518" s="22">
        <f t="shared" si="1"/>
        <v>0.013065</v>
      </c>
      <c r="L518" s="23">
        <v>0.44721359549995754</v>
      </c>
      <c r="M518" s="23">
        <v>1.004987562112088</v>
      </c>
      <c r="N518" s="38">
        <f>IF(((J518^2)-(L518^2*K518^2))&lt;0,"Sb=0",(1/M518)*SQRT((J518^2)-(L518^2*K518^2)))</f>
        <v>0.01588514328634537</v>
      </c>
    </row>
    <row r="519" spans="1:14" ht="12.75">
      <c r="A519" s="149"/>
      <c r="B519" s="18"/>
      <c r="C519" s="19"/>
      <c r="D519" s="19"/>
      <c r="E519" s="19"/>
      <c r="F519" s="19"/>
      <c r="G519" s="20"/>
      <c r="H519" s="20"/>
      <c r="I519" s="20"/>
      <c r="J519" s="20"/>
      <c r="K519" s="20"/>
      <c r="L519" s="20" t="s">
        <v>508</v>
      </c>
      <c r="M519" s="20" t="s">
        <v>508</v>
      </c>
      <c r="N519" s="34"/>
    </row>
    <row r="520" spans="1:14" ht="12.75">
      <c r="A520" s="149"/>
      <c r="B520" s="18" t="s">
        <v>404</v>
      </c>
      <c r="C520" s="19">
        <v>6</v>
      </c>
      <c r="D520" s="19">
        <v>8</v>
      </c>
      <c r="E520" s="19">
        <v>3</v>
      </c>
      <c r="F520" s="19" t="s">
        <v>405</v>
      </c>
      <c r="G520" s="61" t="s">
        <v>142</v>
      </c>
      <c r="H520" s="20" t="s">
        <v>407</v>
      </c>
      <c r="I520" s="20" t="s">
        <v>408</v>
      </c>
      <c r="J520" s="22">
        <f>$J$8</f>
        <v>0.017</v>
      </c>
      <c r="K520" s="22">
        <f>$K$8</f>
        <v>0.013065</v>
      </c>
      <c r="L520" s="23">
        <v>0.7071067811865472</v>
      </c>
      <c r="M520" s="23">
        <v>1.4142135623730945</v>
      </c>
      <c r="N520" s="38">
        <f>IF(((J520^2)-(L520^2*K520^2))&lt;0,"Sb=0",(1/M520)*SQRT((J520^2)-(L520^2*K520^2)))</f>
        <v>0.010090908965499596</v>
      </c>
    </row>
    <row r="521" spans="1:14" ht="13.5" thickBot="1">
      <c r="A521" s="149"/>
      <c r="B521" s="11" t="s">
        <v>404</v>
      </c>
      <c r="C521" s="12">
        <v>6</v>
      </c>
      <c r="D521" s="12">
        <v>8</v>
      </c>
      <c r="E521" s="12">
        <v>3</v>
      </c>
      <c r="F521" s="12" t="s">
        <v>405</v>
      </c>
      <c r="G521" s="50" t="s">
        <v>142</v>
      </c>
      <c r="H521" s="13" t="s">
        <v>407</v>
      </c>
      <c r="I521" s="13" t="s">
        <v>409</v>
      </c>
      <c r="J521" s="15">
        <f>$J$8</f>
        <v>0.017</v>
      </c>
      <c r="K521" s="15">
        <f>$K$8</f>
        <v>0.013065</v>
      </c>
      <c r="L521" s="16">
        <v>0.7071067811865472</v>
      </c>
      <c r="M521" s="16">
        <v>1.4142135623730945</v>
      </c>
      <c r="N521" s="37">
        <f>IF(((J521^2)-(L521^2*K521^2))&lt;0,"Sb=0",(1/M521)*SQRT((J521^2)-(L521^2*K521^2)))</f>
        <v>0.010090908965499596</v>
      </c>
    </row>
    <row r="522" spans="12:13" ht="14.25" thickBot="1" thickTop="1"/>
    <row r="523" spans="1:14" ht="13.5" thickTop="1">
      <c r="A523" s="149"/>
      <c r="B523" s="5" t="s">
        <v>410</v>
      </c>
      <c r="C523" s="6">
        <v>6</v>
      </c>
      <c r="D523" s="6">
        <v>8</v>
      </c>
      <c r="E523" s="6">
        <v>3</v>
      </c>
      <c r="F523" s="6" t="s">
        <v>411</v>
      </c>
      <c r="G523" s="46" t="s">
        <v>142</v>
      </c>
      <c r="H523" s="8" t="s">
        <v>412</v>
      </c>
      <c r="I523" s="7" t="s">
        <v>414</v>
      </c>
      <c r="J523" s="9">
        <f aca="true" t="shared" si="16" ref="J523:J552">$J$8</f>
        <v>0.017</v>
      </c>
      <c r="K523" s="9">
        <f aca="true" t="shared" si="17" ref="K523:K552">$K$8</f>
        <v>0.013065</v>
      </c>
      <c r="L523" s="10">
        <v>0.3915780041490244</v>
      </c>
      <c r="M523" s="10">
        <v>1.004987562112089</v>
      </c>
      <c r="N523" s="36">
        <f>IF(((J523^2)-(L523^2*K523^2))&lt;0,"Sb=0",(1/M523)*SQRT((J523^2)-(L523^2*K523^2)))</f>
        <v>0.01613147975571091</v>
      </c>
    </row>
    <row r="524" spans="1:14" ht="12.75">
      <c r="A524" s="149"/>
      <c r="B524" s="18" t="s">
        <v>410</v>
      </c>
      <c r="C524" s="19">
        <v>6</v>
      </c>
      <c r="D524" s="19">
        <v>8</v>
      </c>
      <c r="E524" s="19">
        <v>3</v>
      </c>
      <c r="F524" s="19" t="s">
        <v>411</v>
      </c>
      <c r="G524" s="61" t="s">
        <v>142</v>
      </c>
      <c r="H524" s="21" t="s">
        <v>412</v>
      </c>
      <c r="I524" s="20" t="s">
        <v>413</v>
      </c>
      <c r="J524" s="22">
        <f t="shared" si="16"/>
        <v>0.017</v>
      </c>
      <c r="K524" s="22">
        <f t="shared" si="17"/>
        <v>0.013065</v>
      </c>
      <c r="L524" s="23">
        <v>0.469041575982343</v>
      </c>
      <c r="M524" s="23">
        <v>1.004987562112089</v>
      </c>
      <c r="N524" s="38">
        <f>IF(((J524^2)-(L524^2*K524^2))&lt;0,"Sb=0",(1/M524)*SQRT((J524^2)-(L524^2*K524^2)))</f>
        <v>0.015778393250402794</v>
      </c>
    </row>
    <row r="525" spans="1:14" ht="12.75">
      <c r="A525" s="149"/>
      <c r="B525" s="18"/>
      <c r="C525" s="19"/>
      <c r="D525" s="19"/>
      <c r="E525" s="19"/>
      <c r="F525" s="19"/>
      <c r="G525" s="20"/>
      <c r="H525" s="20"/>
      <c r="I525" s="20"/>
      <c r="J525" s="20"/>
      <c r="K525" s="20"/>
      <c r="L525" s="20" t="s">
        <v>508</v>
      </c>
      <c r="M525" s="20" t="s">
        <v>508</v>
      </c>
      <c r="N525" s="34"/>
    </row>
    <row r="526" spans="1:14" ht="13.5" thickBot="1">
      <c r="A526" s="149"/>
      <c r="B526" s="11" t="s">
        <v>410</v>
      </c>
      <c r="C526" s="12">
        <v>6</v>
      </c>
      <c r="D526" s="12">
        <v>8</v>
      </c>
      <c r="E526" s="12">
        <v>3</v>
      </c>
      <c r="F526" s="12" t="s">
        <v>411</v>
      </c>
      <c r="G526" s="50" t="s">
        <v>142</v>
      </c>
      <c r="H526" s="13" t="s">
        <v>413</v>
      </c>
      <c r="I526" s="13" t="s">
        <v>414</v>
      </c>
      <c r="J526" s="15">
        <f t="shared" si="16"/>
        <v>0.017</v>
      </c>
      <c r="K526" s="15">
        <f t="shared" si="17"/>
        <v>0.013065</v>
      </c>
      <c r="L526" s="16">
        <v>0.5773502691896257</v>
      </c>
      <c r="M526" s="16">
        <v>1.4142135623730951</v>
      </c>
      <c r="N526" s="37">
        <f>IF(((J526^2)-(L526^2*K526^2))&lt;0,"Sb=0",(1/M526)*SQRT((J526^2)-(L526^2*K526^2)))</f>
        <v>0.010772695229142985</v>
      </c>
    </row>
    <row r="527" spans="12:13" ht="14.25" thickBot="1" thickTop="1"/>
    <row r="528" spans="1:14" ht="13.5" thickTop="1">
      <c r="A528" s="149"/>
      <c r="B528" s="5" t="s">
        <v>415</v>
      </c>
      <c r="C528" s="6">
        <v>6</v>
      </c>
      <c r="D528" s="6">
        <v>10</v>
      </c>
      <c r="E528" s="6">
        <v>5</v>
      </c>
      <c r="F528" s="6" t="s">
        <v>416</v>
      </c>
      <c r="G528" s="46" t="s">
        <v>142</v>
      </c>
      <c r="H528" s="8" t="s">
        <v>417</v>
      </c>
      <c r="I528" s="7" t="s">
        <v>418</v>
      </c>
      <c r="J528" s="9">
        <f t="shared" si="16"/>
        <v>0.017</v>
      </c>
      <c r="K528" s="9">
        <f t="shared" si="17"/>
        <v>0.013065</v>
      </c>
      <c r="L528" s="10">
        <v>0.3819332610195347</v>
      </c>
      <c r="M528" s="10">
        <v>1.0049875621120894</v>
      </c>
      <c r="N528" s="36">
        <f>IF(((J528^2)-(L528^2*K528^2))&lt;0,"Sb=0",(1/M528)*SQRT((J528^2)-(L528^2*K528^2)))</f>
        <v>0.016170512173937723</v>
      </c>
    </row>
    <row r="529" spans="1:14" ht="12.75">
      <c r="A529" s="149"/>
      <c r="B529" s="18" t="s">
        <v>415</v>
      </c>
      <c r="C529" s="19">
        <v>6</v>
      </c>
      <c r="D529" s="19">
        <v>10</v>
      </c>
      <c r="E529" s="19">
        <v>5</v>
      </c>
      <c r="F529" s="19" t="s">
        <v>416</v>
      </c>
      <c r="G529" s="61" t="s">
        <v>142</v>
      </c>
      <c r="H529" s="21" t="s">
        <v>417</v>
      </c>
      <c r="I529" s="20" t="s">
        <v>419</v>
      </c>
      <c r="J529" s="22">
        <f t="shared" si="16"/>
        <v>0.017</v>
      </c>
      <c r="K529" s="22">
        <f t="shared" si="17"/>
        <v>0.013065</v>
      </c>
      <c r="L529" s="23">
        <v>0.3819332610195347</v>
      </c>
      <c r="M529" s="23">
        <v>1.0049875621120894</v>
      </c>
      <c r="N529" s="38">
        <f>IF(((J529^2)-(L529^2*K529^2))&lt;0,"Sb=0",(1/M529)*SQRT((J529^2)-(L529^2*K529^2)))</f>
        <v>0.016170512173937723</v>
      </c>
    </row>
    <row r="530" spans="1:14" ht="12.75">
      <c r="A530" s="149"/>
      <c r="B530" s="18"/>
      <c r="C530" s="19"/>
      <c r="D530" s="19"/>
      <c r="E530" s="19"/>
      <c r="F530" s="19"/>
      <c r="G530" s="20"/>
      <c r="H530" s="20"/>
      <c r="I530" s="20"/>
      <c r="J530" s="20"/>
      <c r="K530" s="20"/>
      <c r="L530" s="20" t="s">
        <v>508</v>
      </c>
      <c r="M530" s="20" t="s">
        <v>508</v>
      </c>
      <c r="N530" s="34"/>
    </row>
    <row r="531" spans="1:14" ht="13.5" thickBot="1">
      <c r="A531" s="149"/>
      <c r="B531" s="11" t="s">
        <v>415</v>
      </c>
      <c r="C531" s="12">
        <v>6</v>
      </c>
      <c r="D531" s="12">
        <v>10</v>
      </c>
      <c r="E531" s="12">
        <v>5</v>
      </c>
      <c r="F531" s="12" t="s">
        <v>416</v>
      </c>
      <c r="G531" s="50" t="s">
        <v>142</v>
      </c>
      <c r="H531" s="13" t="s">
        <v>419</v>
      </c>
      <c r="I531" s="13" t="s">
        <v>418</v>
      </c>
      <c r="J531" s="15">
        <f t="shared" si="16"/>
        <v>0.017</v>
      </c>
      <c r="K531" s="15">
        <f t="shared" si="17"/>
        <v>0.013065</v>
      </c>
      <c r="L531" s="16">
        <v>0.5345224838248488</v>
      </c>
      <c r="M531" s="16">
        <v>1.4142135623730951</v>
      </c>
      <c r="N531" s="37">
        <f>IF(((J531^2)-(L531^2*K531^2))&lt;0,"Sb=0",(1/M531)*SQRT((J531^2)-(L531^2*K531^2)))</f>
        <v>0.010959703951945312</v>
      </c>
    </row>
    <row r="532" spans="12:13" ht="14.25" thickBot="1" thickTop="1"/>
    <row r="533" spans="1:14" ht="13.5" thickTop="1">
      <c r="A533" s="149"/>
      <c r="B533" s="5" t="s">
        <v>440</v>
      </c>
      <c r="C533" s="6">
        <v>7</v>
      </c>
      <c r="D533" s="6">
        <v>13</v>
      </c>
      <c r="E533" s="6">
        <v>7</v>
      </c>
      <c r="F533" s="25" t="s">
        <v>142</v>
      </c>
      <c r="G533" s="46" t="s">
        <v>142</v>
      </c>
      <c r="H533" s="8" t="s">
        <v>441</v>
      </c>
      <c r="I533" s="7" t="s">
        <v>442</v>
      </c>
      <c r="J533" s="9">
        <f t="shared" si="16"/>
        <v>0.017</v>
      </c>
      <c r="K533" s="9">
        <f t="shared" si="17"/>
        <v>0.013065</v>
      </c>
      <c r="L533" s="10">
        <v>0.7071067811865468</v>
      </c>
      <c r="M533" s="10">
        <v>1.4142135623730936</v>
      </c>
      <c r="N533" s="36">
        <f>IF(((J533^2)-(L533^2*K533^2))&lt;0,"Sb=0",(1/M533)*SQRT((J533^2)-(L533^2*K533^2)))</f>
        <v>0.010090908965499605</v>
      </c>
    </row>
    <row r="534" spans="1:14" ht="12.75">
      <c r="A534" s="149"/>
      <c r="B534" s="18"/>
      <c r="C534" s="19"/>
      <c r="D534" s="19"/>
      <c r="E534" s="19"/>
      <c r="F534" s="19"/>
      <c r="G534" s="20"/>
      <c r="H534" s="20"/>
      <c r="I534" s="20"/>
      <c r="J534" s="20"/>
      <c r="K534" s="20"/>
      <c r="L534" s="20" t="s">
        <v>508</v>
      </c>
      <c r="M534" s="20" t="s">
        <v>508</v>
      </c>
      <c r="N534" s="34"/>
    </row>
    <row r="535" spans="1:14" ht="12.75">
      <c r="A535" s="149"/>
      <c r="B535" s="18" t="s">
        <v>440</v>
      </c>
      <c r="C535" s="19">
        <v>7</v>
      </c>
      <c r="D535" s="19">
        <v>13</v>
      </c>
      <c r="E535" s="19">
        <v>7</v>
      </c>
      <c r="F535" s="26" t="s">
        <v>142</v>
      </c>
      <c r="G535" s="61" t="s">
        <v>142</v>
      </c>
      <c r="H535" s="20" t="s">
        <v>443</v>
      </c>
      <c r="I535" s="20" t="s">
        <v>442</v>
      </c>
      <c r="J535" s="22">
        <f t="shared" si="16"/>
        <v>0.017</v>
      </c>
      <c r="K535" s="22">
        <f t="shared" si="17"/>
        <v>0.013065</v>
      </c>
      <c r="L535" s="23">
        <v>2.542815190081476</v>
      </c>
      <c r="M535" s="23">
        <v>7.141428428542851</v>
      </c>
      <c r="N535" s="38" t="str">
        <f>IF(((J535^2)-(L535^2*K535^2))&lt;0,"Sb=0",(1/M535)*SQRT((J535^2)-(L535^2*K535^2)))</f>
        <v>Sb=0</v>
      </c>
    </row>
    <row r="536" spans="1:14" ht="13.5" thickBot="1">
      <c r="A536" s="149"/>
      <c r="B536" s="11" t="s">
        <v>440</v>
      </c>
      <c r="C536" s="12">
        <v>7</v>
      </c>
      <c r="D536" s="12">
        <v>13</v>
      </c>
      <c r="E536" s="12">
        <v>7</v>
      </c>
      <c r="F536" s="27" t="s">
        <v>142</v>
      </c>
      <c r="G536" s="50" t="s">
        <v>142</v>
      </c>
      <c r="H536" s="13" t="s">
        <v>443</v>
      </c>
      <c r="I536" s="14" t="s">
        <v>441</v>
      </c>
      <c r="J536" s="15">
        <f t="shared" si="16"/>
        <v>0.017</v>
      </c>
      <c r="K536" s="15">
        <f t="shared" si="17"/>
        <v>0.013065</v>
      </c>
      <c r="L536" s="16">
        <v>2.542815190081476</v>
      </c>
      <c r="M536" s="16">
        <v>7.141428428542851</v>
      </c>
      <c r="N536" s="37" t="str">
        <f>IF(((J536^2)-(L536^2*K536^2))&lt;0,"Sb=0",(1/M536)*SQRT((J536^2)-(L536^2*K536^2)))</f>
        <v>Sb=0</v>
      </c>
    </row>
    <row r="537" spans="12:13" ht="14.25" thickBot="1" thickTop="1"/>
    <row r="538" spans="1:14" ht="13.5" thickTop="1">
      <c r="A538" s="149"/>
      <c r="B538" s="5" t="s">
        <v>420</v>
      </c>
      <c r="C538" s="6">
        <v>5</v>
      </c>
      <c r="D538" s="6">
        <v>7</v>
      </c>
      <c r="E538" s="6">
        <v>3</v>
      </c>
      <c r="F538" s="6" t="s">
        <v>421</v>
      </c>
      <c r="G538" s="46" t="s">
        <v>142</v>
      </c>
      <c r="H538" s="8" t="s">
        <v>422</v>
      </c>
      <c r="I538" s="7" t="s">
        <v>423</v>
      </c>
      <c r="J538" s="9">
        <f t="shared" si="16"/>
        <v>0.017</v>
      </c>
      <c r="K538" s="9">
        <f t="shared" si="17"/>
        <v>0.013065</v>
      </c>
      <c r="L538" s="10">
        <v>0.47745526055942233</v>
      </c>
      <c r="M538" s="10">
        <v>1.0007803608855408</v>
      </c>
      <c r="N538" s="36">
        <f>IF(((J538^2)-(L538^2*K538^2))&lt;0,"Sb=0",(1/M538)*SQRT((J538^2)-(L538^2*K538^2)))</f>
        <v>0.015801837910208845</v>
      </c>
    </row>
    <row r="539" spans="1:14" ht="12.75">
      <c r="A539" s="149"/>
      <c r="B539" s="18"/>
      <c r="C539" s="19"/>
      <c r="D539" s="19"/>
      <c r="E539" s="19"/>
      <c r="F539" s="19"/>
      <c r="G539" s="20"/>
      <c r="H539" s="20"/>
      <c r="I539" s="20"/>
      <c r="J539" s="20"/>
      <c r="K539" s="20"/>
      <c r="L539" s="20" t="s">
        <v>508</v>
      </c>
      <c r="M539" s="20" t="s">
        <v>508</v>
      </c>
      <c r="N539" s="34"/>
    </row>
    <row r="540" spans="1:14" ht="13.5" thickBot="1">
      <c r="A540" s="149"/>
      <c r="B540" s="11" t="s">
        <v>420</v>
      </c>
      <c r="C540" s="12">
        <v>5</v>
      </c>
      <c r="D540" s="12">
        <v>7</v>
      </c>
      <c r="E540" s="12">
        <v>3</v>
      </c>
      <c r="F540" s="12" t="s">
        <v>421</v>
      </c>
      <c r="G540" s="50" t="s">
        <v>142</v>
      </c>
      <c r="H540" s="13" t="s">
        <v>423</v>
      </c>
      <c r="I540" s="14" t="s">
        <v>422</v>
      </c>
      <c r="J540" s="15">
        <f t="shared" si="16"/>
        <v>0.017</v>
      </c>
      <c r="K540" s="15">
        <f t="shared" si="17"/>
        <v>0.013065</v>
      </c>
      <c r="L540" s="16">
        <v>0.682523632789935</v>
      </c>
      <c r="M540" s="16">
        <v>1.0032546088568481</v>
      </c>
      <c r="N540" s="37">
        <f>IF(((J540^2)-(L540^2*K540^2))&lt;0,"Sb=0",(1/M540)*SQRT((J540^2)-(L540^2*K540^2)))</f>
        <v>0.014426611086481484</v>
      </c>
    </row>
    <row r="541" spans="12:13" ht="14.25" thickBot="1" thickTop="1"/>
    <row r="542" spans="1:14" ht="13.5" thickTop="1">
      <c r="A542" s="149"/>
      <c r="B542" s="5" t="s">
        <v>424</v>
      </c>
      <c r="C542" s="6">
        <v>6</v>
      </c>
      <c r="D542" s="6">
        <v>10</v>
      </c>
      <c r="E542" s="6">
        <v>5</v>
      </c>
      <c r="F542" s="6" t="s">
        <v>425</v>
      </c>
      <c r="G542" s="25" t="s">
        <v>142</v>
      </c>
      <c r="H542" s="8" t="s">
        <v>426</v>
      </c>
      <c r="I542" s="7" t="s">
        <v>427</v>
      </c>
      <c r="J542" s="9">
        <f t="shared" si="16"/>
        <v>0.017</v>
      </c>
      <c r="K542" s="9">
        <f t="shared" si="17"/>
        <v>0.013065</v>
      </c>
      <c r="L542" s="10">
        <v>0.40960685758148313</v>
      </c>
      <c r="M542" s="10">
        <v>1.0049875621120878</v>
      </c>
      <c r="N542" s="36">
        <f>IF(((J542^2)-(L542^2*K542^2))&lt;0,"Sb=0",(1/M542)*SQRT((J542^2)-(L542^2*K542^2)))</f>
        <v>0.016055636629366588</v>
      </c>
    </row>
    <row r="543" spans="1:14" ht="12.75">
      <c r="A543" s="149"/>
      <c r="B543" s="18"/>
      <c r="C543" s="19"/>
      <c r="D543" s="19"/>
      <c r="E543" s="19"/>
      <c r="F543" s="19"/>
      <c r="G543" s="20"/>
      <c r="H543" s="20"/>
      <c r="I543" s="20"/>
      <c r="J543" s="20"/>
      <c r="K543" s="20"/>
      <c r="L543" s="20" t="s">
        <v>508</v>
      </c>
      <c r="M543" s="20" t="s">
        <v>508</v>
      </c>
      <c r="N543" s="34"/>
    </row>
    <row r="544" spans="1:14" ht="13.5" thickBot="1">
      <c r="A544" s="149"/>
      <c r="B544" s="11" t="s">
        <v>424</v>
      </c>
      <c r="C544" s="12">
        <v>6</v>
      </c>
      <c r="D544" s="12">
        <v>10</v>
      </c>
      <c r="E544" s="12">
        <v>5</v>
      </c>
      <c r="F544" s="12" t="s">
        <v>425</v>
      </c>
      <c r="G544" s="27" t="s">
        <v>142</v>
      </c>
      <c r="H544" s="13" t="s">
        <v>427</v>
      </c>
      <c r="I544" s="14" t="s">
        <v>426</v>
      </c>
      <c r="J544" s="15">
        <f t="shared" si="16"/>
        <v>0.017</v>
      </c>
      <c r="K544" s="15">
        <f t="shared" si="17"/>
        <v>0.013065</v>
      </c>
      <c r="L544" s="16">
        <v>4.096068575814804</v>
      </c>
      <c r="M544" s="16">
        <v>10.049875621120812</v>
      </c>
      <c r="N544" s="37" t="str">
        <f>IF(((J544^2)-(L544^2*K544^2))&lt;0,"Sb=0",(1/M544)*SQRT((J544^2)-(L544^2*K544^2)))</f>
        <v>Sb=0</v>
      </c>
    </row>
    <row r="545" spans="12:13" ht="14.25" thickBot="1" thickTop="1"/>
    <row r="546" spans="1:14" ht="13.5" thickTop="1">
      <c r="A546" s="149"/>
      <c r="B546" s="5" t="s">
        <v>428</v>
      </c>
      <c r="C546" s="6">
        <v>6</v>
      </c>
      <c r="D546" s="6">
        <v>9</v>
      </c>
      <c r="E546" s="6">
        <v>4</v>
      </c>
      <c r="F546" s="6" t="s">
        <v>429</v>
      </c>
      <c r="G546" s="25" t="s">
        <v>142</v>
      </c>
      <c r="H546" s="8" t="s">
        <v>430</v>
      </c>
      <c r="I546" s="7" t="s">
        <v>431</v>
      </c>
      <c r="J546" s="9">
        <f t="shared" si="16"/>
        <v>0.017</v>
      </c>
      <c r="K546" s="9">
        <f t="shared" si="17"/>
        <v>0.013065</v>
      </c>
      <c r="L546" s="10">
        <v>0.43415672687643997</v>
      </c>
      <c r="M546" s="10">
        <v>1.0137937550497038</v>
      </c>
      <c r="N546" s="36">
        <f>IF(((J546^2)-(L546^2*K546^2))&lt;0,"Sb=0",(1/M546)*SQRT((J546^2)-(L546^2*K546^2)))</f>
        <v>0.015807727975734716</v>
      </c>
    </row>
    <row r="547" spans="1:14" ht="12.75">
      <c r="A547" s="149"/>
      <c r="B547" s="18"/>
      <c r="C547" s="19"/>
      <c r="D547" s="19"/>
      <c r="E547" s="19"/>
      <c r="F547" s="19"/>
      <c r="G547" s="20"/>
      <c r="H547" s="20"/>
      <c r="I547" s="20"/>
      <c r="J547" s="20"/>
      <c r="K547" s="20"/>
      <c r="L547" s="20" t="s">
        <v>508</v>
      </c>
      <c r="M547" s="20" t="s">
        <v>508</v>
      </c>
      <c r="N547" s="34"/>
    </row>
    <row r="548" spans="1:14" ht="13.5" thickBot="1">
      <c r="A548" s="149"/>
      <c r="B548" s="11" t="s">
        <v>428</v>
      </c>
      <c r="C548" s="12">
        <v>6</v>
      </c>
      <c r="D548" s="12">
        <v>9</v>
      </c>
      <c r="E548" s="12">
        <v>4</v>
      </c>
      <c r="F548" s="12" t="s">
        <v>429</v>
      </c>
      <c r="G548" s="27" t="s">
        <v>142</v>
      </c>
      <c r="H548" s="13" t="s">
        <v>431</v>
      </c>
      <c r="I548" s="14" t="s">
        <v>432</v>
      </c>
      <c r="J548" s="15">
        <f t="shared" si="16"/>
        <v>0.017</v>
      </c>
      <c r="K548" s="15">
        <f t="shared" si="17"/>
        <v>0.013065</v>
      </c>
      <c r="L548" s="16">
        <v>2.6049403612586444</v>
      </c>
      <c r="M548" s="16">
        <v>6.0827625302982335</v>
      </c>
      <c r="N548" s="37" t="str">
        <f>IF(((J548^2)-(L548^2*K548^2))&lt;0,"Sb=0",(1/M548)*SQRT((J548^2)-(L548^2*K548^2)))</f>
        <v>Sb=0</v>
      </c>
    </row>
    <row r="549" spans="12:13" ht="14.25" thickBot="1" thickTop="1"/>
    <row r="550" spans="1:14" ht="13.5" thickTop="1">
      <c r="A550" s="149"/>
      <c r="B550" s="5" t="s">
        <v>433</v>
      </c>
      <c r="C550" s="6">
        <v>7</v>
      </c>
      <c r="D550" s="6">
        <v>12</v>
      </c>
      <c r="E550" s="6">
        <v>6</v>
      </c>
      <c r="F550" s="6" t="s">
        <v>434</v>
      </c>
      <c r="G550" s="25" t="s">
        <v>142</v>
      </c>
      <c r="H550" s="8" t="s">
        <v>435</v>
      </c>
      <c r="I550" s="7" t="s">
        <v>436</v>
      </c>
      <c r="J550" s="9">
        <f t="shared" si="16"/>
        <v>0.017</v>
      </c>
      <c r="K550" s="9">
        <f t="shared" si="17"/>
        <v>0.013065</v>
      </c>
      <c r="L550" s="10">
        <v>0.41104792426139797</v>
      </c>
      <c r="M550" s="10">
        <v>1.004987562112089</v>
      </c>
      <c r="N550" s="36">
        <f>IF(((J550^2)-(L550^2*K550^2))&lt;0,"Sb=0",(1/M550)*SQRT((J550^2)-(L550^2*K550^2)))</f>
        <v>0.016049411208543373</v>
      </c>
    </row>
    <row r="551" spans="1:14" ht="12.75">
      <c r="A551" s="149"/>
      <c r="B551" s="18"/>
      <c r="C551" s="19"/>
      <c r="D551" s="19"/>
      <c r="E551" s="19"/>
      <c r="F551" s="19"/>
      <c r="G551" s="20"/>
      <c r="H551" s="20"/>
      <c r="I551" s="20"/>
      <c r="J551" s="20"/>
      <c r="K551" s="20"/>
      <c r="L551" s="20" t="s">
        <v>508</v>
      </c>
      <c r="M551" s="20" t="s">
        <v>508</v>
      </c>
      <c r="N551" s="34"/>
    </row>
    <row r="552" spans="1:14" ht="13.5" thickBot="1">
      <c r="A552" s="149"/>
      <c r="B552" s="11" t="s">
        <v>433</v>
      </c>
      <c r="C552" s="12">
        <v>7</v>
      </c>
      <c r="D552" s="12">
        <v>12</v>
      </c>
      <c r="E552" s="12">
        <v>6</v>
      </c>
      <c r="F552" s="12" t="s">
        <v>434</v>
      </c>
      <c r="G552" s="27" t="s">
        <v>142</v>
      </c>
      <c r="H552" s="13" t="s">
        <v>436</v>
      </c>
      <c r="I552" s="14" t="s">
        <v>435</v>
      </c>
      <c r="J552" s="15">
        <f t="shared" si="16"/>
        <v>0.017</v>
      </c>
      <c r="K552" s="15">
        <f t="shared" si="17"/>
        <v>0.013065</v>
      </c>
      <c r="L552" s="16">
        <v>4.1104792426139385</v>
      </c>
      <c r="M552" s="16">
        <v>10.049875621120789</v>
      </c>
      <c r="N552" s="37" t="str">
        <f>IF(((J552^2)-(L552^2*K552^2))&lt;0,"Sb=0",(1/M552)*SQRT((J552^2)-(L552^2*K552^2)))</f>
        <v>Sb=0</v>
      </c>
    </row>
    <row r="553" ht="13.5" thickTop="1"/>
    <row r="555" ht="12.75"/>
    <row r="556" ht="12.75"/>
    <row r="557" ht="12.75"/>
    <row r="559" ht="12.75"/>
    <row r="560" ht="12.75"/>
    <row r="561" ht="12.75"/>
    <row r="562" ht="12.75"/>
    <row r="563" ht="12.75"/>
    <row r="564" ht="12.75"/>
  </sheetData>
  <sheetProtection password="FFED" sheet="1" objects="1" scenarios="1"/>
  <mergeCells count="75">
    <mergeCell ref="A516:A521"/>
    <mergeCell ref="A494:A503"/>
    <mergeCell ref="A546:A548"/>
    <mergeCell ref="A550:A552"/>
    <mergeCell ref="A533:A536"/>
    <mergeCell ref="A523:A526"/>
    <mergeCell ref="A528:A531"/>
    <mergeCell ref="A538:A540"/>
    <mergeCell ref="A542:A544"/>
    <mergeCell ref="A505:A509"/>
    <mergeCell ref="A511:A514"/>
    <mergeCell ref="A208:A211"/>
    <mergeCell ref="A490:A492"/>
    <mergeCell ref="A442:A445"/>
    <mergeCell ref="A447:A450"/>
    <mergeCell ref="A452:A455"/>
    <mergeCell ref="A338:A343"/>
    <mergeCell ref="A370:A379"/>
    <mergeCell ref="A457:A462"/>
    <mergeCell ref="A419:A426"/>
    <mergeCell ref="A143:A148"/>
    <mergeCell ref="A166:A170"/>
    <mergeCell ref="A464:A469"/>
    <mergeCell ref="A471:A477"/>
    <mergeCell ref="A345:A350"/>
    <mergeCell ref="A361:A368"/>
    <mergeCell ref="A172:A177"/>
    <mergeCell ref="A315:A327"/>
    <mergeCell ref="A185:A188"/>
    <mergeCell ref="A190:A199"/>
    <mergeCell ref="A479:A484"/>
    <mergeCell ref="A486:A488"/>
    <mergeCell ref="A329:A336"/>
    <mergeCell ref="A352:A359"/>
    <mergeCell ref="A428:A438"/>
    <mergeCell ref="A381:A392"/>
    <mergeCell ref="A394:A399"/>
    <mergeCell ref="A401:A403"/>
    <mergeCell ref="A405:A407"/>
    <mergeCell ref="A409:A417"/>
    <mergeCell ref="A303:A306"/>
    <mergeCell ref="A219:A225"/>
    <mergeCell ref="A227:A235"/>
    <mergeCell ref="A237:A247"/>
    <mergeCell ref="A249:A260"/>
    <mergeCell ref="A275:A288"/>
    <mergeCell ref="A290:A301"/>
    <mergeCell ref="A43:A47"/>
    <mergeCell ref="A49:A54"/>
    <mergeCell ref="A56:A61"/>
    <mergeCell ref="A63:A68"/>
    <mergeCell ref="A10:A13"/>
    <mergeCell ref="A18:A25"/>
    <mergeCell ref="A27:A30"/>
    <mergeCell ref="A37:A41"/>
    <mergeCell ref="A15:A16"/>
    <mergeCell ref="A32:A35"/>
    <mergeCell ref="A70:A73"/>
    <mergeCell ref="A75:A78"/>
    <mergeCell ref="A80:A84"/>
    <mergeCell ref="A129:A134"/>
    <mergeCell ref="A86:A92"/>
    <mergeCell ref="A94:A100"/>
    <mergeCell ref="A102:A107"/>
    <mergeCell ref="A109:A114"/>
    <mergeCell ref="A308:A313"/>
    <mergeCell ref="A262:A273"/>
    <mergeCell ref="A116:A120"/>
    <mergeCell ref="A122:A127"/>
    <mergeCell ref="A179:A183"/>
    <mergeCell ref="A136:A141"/>
    <mergeCell ref="A150:A156"/>
    <mergeCell ref="A158:A164"/>
    <mergeCell ref="A201:A206"/>
    <mergeCell ref="A213:A217"/>
  </mergeCells>
  <printOptions/>
  <pageMargins left="0.75" right="0.75" top="1" bottom="1" header="0.5" footer="0.5"/>
  <pageSetup horizontalDpi="600" verticalDpi="600" orientation="landscape" r:id="rId5"/>
  <legacyDrawing r:id="rId4"/>
  <oleObjects>
    <oleObject progId="Equation.3" shapeId="811853" r:id="rId2"/>
    <oleObject progId="Equation.3" shapeId="827450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0:O77"/>
  <sheetViews>
    <sheetView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12.7109375" style="0" customWidth="1"/>
    <col min="3" max="3" width="12.00390625" style="0" customWidth="1"/>
    <col min="5" max="5" width="10.57421875" style="0" bestFit="1" customWidth="1"/>
    <col min="6" max="6" width="12.8515625" style="0" customWidth="1"/>
    <col min="9" max="9" width="12.57421875" style="0" customWidth="1"/>
    <col min="10" max="10" width="12.140625" style="0" customWidth="1"/>
    <col min="13" max="13" width="0" style="0" hidden="1" customWidth="1"/>
    <col min="14" max="15" width="9.140625" style="0" hidden="1" customWidth="1"/>
  </cols>
  <sheetData>
    <row r="9" ht="13.5" thickBot="1"/>
    <row r="10" spans="5:10" ht="22.5" thickBot="1" thickTop="1">
      <c r="E10" s="41"/>
      <c r="F10" s="42"/>
      <c r="G10" s="43" t="s">
        <v>180</v>
      </c>
      <c r="H10" s="157">
        <f>SUM(C13:C22)/SUM(M13:M22)</f>
        <v>4.644559585492229</v>
      </c>
      <c r="I10" s="157"/>
      <c r="J10" s="44" t="s">
        <v>181</v>
      </c>
    </row>
    <row r="11" spans="1:10" ht="22.5" thickBot="1" thickTop="1">
      <c r="A11" s="41"/>
      <c r="B11" s="42"/>
      <c r="C11" s="42"/>
      <c r="D11" s="42"/>
      <c r="E11" s="42"/>
      <c r="F11" s="42"/>
      <c r="G11" s="43" t="s">
        <v>311</v>
      </c>
      <c r="H11" s="154">
        <f>SUM(N14:N23)/SUM(O14:O23)</f>
        <v>6.214507772020725E-05</v>
      </c>
      <c r="I11" s="154"/>
      <c r="J11" s="67" t="s">
        <v>312</v>
      </c>
    </row>
    <row r="12" spans="5:10" ht="18.75" thickTop="1">
      <c r="E12" s="65"/>
      <c r="F12" s="68"/>
      <c r="G12" s="69" t="s">
        <v>299</v>
      </c>
      <c r="H12" s="155">
        <f>SUM(C14:C23)</f>
        <v>0.1</v>
      </c>
      <c r="I12" s="155"/>
      <c r="J12" s="68" t="s">
        <v>298</v>
      </c>
    </row>
    <row r="13" spans="3:10" ht="69.75" customHeight="1">
      <c r="C13" s="78" t="s">
        <v>444</v>
      </c>
      <c r="F13" s="78" t="s">
        <v>445</v>
      </c>
      <c r="I13" s="156" t="s">
        <v>446</v>
      </c>
      <c r="J13" s="156"/>
    </row>
    <row r="14" spans="2:15" ht="15.75">
      <c r="B14" s="2" t="s">
        <v>157</v>
      </c>
      <c r="C14">
        <v>0.05</v>
      </c>
      <c r="D14" t="s">
        <v>158</v>
      </c>
      <c r="E14" s="40" t="s">
        <v>168</v>
      </c>
      <c r="F14">
        <v>16.6</v>
      </c>
      <c r="G14" t="s">
        <v>178</v>
      </c>
      <c r="H14" s="40" t="s">
        <v>300</v>
      </c>
      <c r="I14">
        <v>2E-05</v>
      </c>
      <c r="J14" s="66" t="s">
        <v>310</v>
      </c>
      <c r="M14">
        <f>IF(ISBLANK(F14),"",(C14/F14))</f>
        <v>0.003012048192771084</v>
      </c>
      <c r="N14">
        <f aca="true" t="shared" si="0" ref="N14:N23">IF(ISBLANK(F14),"",(C14/F14)*I14)</f>
        <v>6.024096385542168E-08</v>
      </c>
      <c r="O14">
        <f>IF(ISBLANK(F14),"",(C14/F14))</f>
        <v>0.003012048192771084</v>
      </c>
    </row>
    <row r="15" spans="2:15" ht="15.75">
      <c r="B15" s="2" t="s">
        <v>159</v>
      </c>
      <c r="C15">
        <v>0.03</v>
      </c>
      <c r="D15" t="s">
        <v>158</v>
      </c>
      <c r="E15" s="40" t="s">
        <v>169</v>
      </c>
      <c r="F15">
        <v>2.7</v>
      </c>
      <c r="G15" t="s">
        <v>178</v>
      </c>
      <c r="H15" s="40" t="s">
        <v>301</v>
      </c>
      <c r="I15">
        <v>6.9E-05</v>
      </c>
      <c r="J15" s="66" t="s">
        <v>310</v>
      </c>
      <c r="M15">
        <f aca="true" t="shared" si="1" ref="M15:M23">IF(ISBLANK(F15),"",(C15/F15))</f>
        <v>0.01111111111111111</v>
      </c>
      <c r="N15">
        <f t="shared" si="0"/>
        <v>7.666666666666665E-07</v>
      </c>
      <c r="O15">
        <f aca="true" t="shared" si="2" ref="O15:O23">IF(ISBLANK(F15),"",(C15/F15))</f>
        <v>0.01111111111111111</v>
      </c>
    </row>
    <row r="16" spans="2:15" ht="15.75">
      <c r="B16" s="2" t="s">
        <v>160</v>
      </c>
      <c r="C16">
        <v>0.02</v>
      </c>
      <c r="D16" t="s">
        <v>158</v>
      </c>
      <c r="E16" s="40" t="s">
        <v>170</v>
      </c>
      <c r="F16">
        <v>2.7</v>
      </c>
      <c r="G16" t="s">
        <v>179</v>
      </c>
      <c r="H16" s="40" t="s">
        <v>302</v>
      </c>
      <c r="I16">
        <v>6.9E-05</v>
      </c>
      <c r="J16" s="66" t="s">
        <v>310</v>
      </c>
      <c r="M16">
        <f t="shared" si="1"/>
        <v>0.007407407407407407</v>
      </c>
      <c r="N16">
        <f t="shared" si="0"/>
        <v>5.111111111111111E-07</v>
      </c>
      <c r="O16">
        <f t="shared" si="2"/>
        <v>0.007407407407407407</v>
      </c>
    </row>
    <row r="17" spans="2:15" ht="15.75">
      <c r="B17" s="2" t="s">
        <v>161</v>
      </c>
      <c r="D17" t="s">
        <v>158</v>
      </c>
      <c r="E17" s="40" t="s">
        <v>171</v>
      </c>
      <c r="G17" t="s">
        <v>179</v>
      </c>
      <c r="H17" s="40" t="s">
        <v>303</v>
      </c>
      <c r="J17" s="66" t="s">
        <v>310</v>
      </c>
      <c r="M17">
        <f t="shared" si="1"/>
      </c>
      <c r="N17">
        <f t="shared" si="0"/>
      </c>
      <c r="O17">
        <f t="shared" si="2"/>
      </c>
    </row>
    <row r="18" spans="2:15" ht="15.75">
      <c r="B18" s="2" t="s">
        <v>162</v>
      </c>
      <c r="D18" t="s">
        <v>158</v>
      </c>
      <c r="E18" s="40" t="s">
        <v>172</v>
      </c>
      <c r="G18" t="s">
        <v>179</v>
      </c>
      <c r="H18" s="40" t="s">
        <v>304</v>
      </c>
      <c r="J18" s="66" t="s">
        <v>310</v>
      </c>
      <c r="M18">
        <f t="shared" si="1"/>
      </c>
      <c r="N18">
        <f t="shared" si="0"/>
      </c>
      <c r="O18">
        <f t="shared" si="2"/>
      </c>
    </row>
    <row r="19" spans="2:15" ht="15.75">
      <c r="B19" s="2" t="s">
        <v>163</v>
      </c>
      <c r="D19" t="s">
        <v>158</v>
      </c>
      <c r="E19" s="40" t="s">
        <v>173</v>
      </c>
      <c r="G19" t="s">
        <v>179</v>
      </c>
      <c r="H19" s="40" t="s">
        <v>305</v>
      </c>
      <c r="J19" s="66" t="s">
        <v>310</v>
      </c>
      <c r="M19">
        <f t="shared" si="1"/>
      </c>
      <c r="N19">
        <f t="shared" si="0"/>
      </c>
      <c r="O19">
        <f t="shared" si="2"/>
      </c>
    </row>
    <row r="20" spans="2:15" ht="15.75">
      <c r="B20" s="2" t="s">
        <v>164</v>
      </c>
      <c r="D20" t="s">
        <v>158</v>
      </c>
      <c r="E20" s="40" t="s">
        <v>174</v>
      </c>
      <c r="G20" t="s">
        <v>179</v>
      </c>
      <c r="H20" s="40" t="s">
        <v>306</v>
      </c>
      <c r="J20" s="66" t="s">
        <v>310</v>
      </c>
      <c r="M20">
        <f t="shared" si="1"/>
      </c>
      <c r="N20">
        <f t="shared" si="0"/>
      </c>
      <c r="O20">
        <f t="shared" si="2"/>
      </c>
    </row>
    <row r="21" spans="2:15" ht="15.75">
      <c r="B21" s="2" t="s">
        <v>165</v>
      </c>
      <c r="D21" t="s">
        <v>158</v>
      </c>
      <c r="E21" s="40" t="s">
        <v>175</v>
      </c>
      <c r="G21" t="s">
        <v>179</v>
      </c>
      <c r="H21" s="40" t="s">
        <v>307</v>
      </c>
      <c r="J21" s="66" t="s">
        <v>310</v>
      </c>
      <c r="M21">
        <f t="shared" si="1"/>
      </c>
      <c r="N21">
        <f t="shared" si="0"/>
      </c>
      <c r="O21">
        <f t="shared" si="2"/>
      </c>
    </row>
    <row r="22" spans="2:15" ht="15.75">
      <c r="B22" s="2" t="s">
        <v>166</v>
      </c>
      <c r="D22" t="s">
        <v>158</v>
      </c>
      <c r="E22" s="40" t="s">
        <v>176</v>
      </c>
      <c r="G22" t="s">
        <v>179</v>
      </c>
      <c r="H22" s="40" t="s">
        <v>308</v>
      </c>
      <c r="J22" s="66" t="s">
        <v>310</v>
      </c>
      <c r="M22">
        <f t="shared" si="1"/>
      </c>
      <c r="N22">
        <f t="shared" si="0"/>
      </c>
      <c r="O22">
        <f t="shared" si="2"/>
      </c>
    </row>
    <row r="23" spans="2:15" ht="15.75">
      <c r="B23" s="2" t="s">
        <v>167</v>
      </c>
      <c r="D23" t="s">
        <v>158</v>
      </c>
      <c r="E23" s="40" t="s">
        <v>177</v>
      </c>
      <c r="G23" t="s">
        <v>179</v>
      </c>
      <c r="H23" s="40" t="s">
        <v>309</v>
      </c>
      <c r="J23" s="66" t="s">
        <v>310</v>
      </c>
      <c r="M23">
        <f t="shared" si="1"/>
      </c>
      <c r="N23">
        <f t="shared" si="0"/>
      </c>
      <c r="O23">
        <f t="shared" si="2"/>
      </c>
    </row>
    <row r="26" ht="18">
      <c r="A26" s="85" t="s">
        <v>457</v>
      </c>
    </row>
    <row r="27" spans="1:6" s="83" customFormat="1" ht="51">
      <c r="A27" s="78" t="s">
        <v>452</v>
      </c>
      <c r="B27" s="78"/>
      <c r="C27" s="78"/>
      <c r="D27" s="78"/>
      <c r="E27" s="78" t="s">
        <v>453</v>
      </c>
      <c r="F27" s="78" t="s">
        <v>454</v>
      </c>
    </row>
    <row r="28" spans="1:6" ht="12.75">
      <c r="A28" t="s">
        <v>451</v>
      </c>
      <c r="E28" s="84">
        <v>4.644559585492229</v>
      </c>
      <c r="F28" s="84">
        <v>6.214507772020725E-05</v>
      </c>
    </row>
    <row r="29" spans="1:6" ht="12.75">
      <c r="A29" t="s">
        <v>455</v>
      </c>
      <c r="E29" s="84">
        <v>4.037383177570094</v>
      </c>
      <c r="F29" s="84">
        <v>6.294392523364486E-05</v>
      </c>
    </row>
    <row r="30" spans="1:6" ht="12.75">
      <c r="A30" t="s">
        <v>456</v>
      </c>
      <c r="E30" s="84">
        <v>7.995332786129011</v>
      </c>
      <c r="F30" s="84">
        <v>4.5E-05</v>
      </c>
    </row>
    <row r="31" spans="1:6" ht="12.75">
      <c r="A31" t="s">
        <v>518</v>
      </c>
      <c r="E31" s="84">
        <v>8.009820836098209</v>
      </c>
      <c r="F31" s="84">
        <v>4.4852687458526876E-05</v>
      </c>
    </row>
    <row r="32" spans="1:6" ht="12.75">
      <c r="A32">
        <f>92.815-100</f>
        <v>-7.185000000000002</v>
      </c>
      <c r="E32" s="84"/>
      <c r="F32" s="84"/>
    </row>
    <row r="33" spans="5:6" ht="12.75">
      <c r="E33" s="84"/>
      <c r="F33" s="84"/>
    </row>
    <row r="34" spans="5:6" ht="12.75">
      <c r="E34" s="84"/>
      <c r="F34" s="84"/>
    </row>
    <row r="35" spans="5:6" ht="12.75">
      <c r="E35" s="84"/>
      <c r="F35" s="84"/>
    </row>
    <row r="36" spans="5:6" ht="12.75">
      <c r="E36" s="84"/>
      <c r="F36" s="84"/>
    </row>
    <row r="37" spans="5:6" ht="12.75">
      <c r="E37" s="84"/>
      <c r="F37" s="84"/>
    </row>
    <row r="38" spans="5:6" ht="12.75">
      <c r="E38" s="84"/>
      <c r="F38" s="84"/>
    </row>
    <row r="39" spans="5:6" ht="12.75">
      <c r="E39" s="84"/>
      <c r="F39" s="84"/>
    </row>
    <row r="40" spans="5:6" ht="12.75">
      <c r="E40" s="84"/>
      <c r="F40" s="84"/>
    </row>
    <row r="41" spans="5:6" ht="12.75">
      <c r="E41" s="84"/>
      <c r="F41" s="84"/>
    </row>
    <row r="42" spans="5:6" ht="12.75">
      <c r="E42" s="84"/>
      <c r="F42" s="84"/>
    </row>
    <row r="43" spans="5:6" ht="12.75">
      <c r="E43" s="84"/>
      <c r="F43" s="84"/>
    </row>
    <row r="44" spans="5:6" ht="12.75">
      <c r="E44" s="84"/>
      <c r="F44" s="84"/>
    </row>
    <row r="45" spans="5:6" ht="12.75">
      <c r="E45" s="84"/>
      <c r="F45" s="84"/>
    </row>
    <row r="46" spans="5:6" ht="12.75">
      <c r="E46" s="84"/>
      <c r="F46" s="84"/>
    </row>
    <row r="47" spans="5:6" ht="12.75">
      <c r="E47" s="84"/>
      <c r="F47" s="84"/>
    </row>
    <row r="48" spans="5:6" ht="12.75">
      <c r="E48" s="84"/>
      <c r="F48" s="84"/>
    </row>
    <row r="49" spans="5:6" ht="12.75">
      <c r="E49" s="84"/>
      <c r="F49" s="84"/>
    </row>
    <row r="50" spans="5:6" ht="12.75">
      <c r="E50" s="84"/>
      <c r="F50" s="84"/>
    </row>
    <row r="51" spans="5:6" ht="12.75">
      <c r="E51" s="84"/>
      <c r="F51" s="84"/>
    </row>
    <row r="52" spans="5:6" ht="12.75">
      <c r="E52" s="84"/>
      <c r="F52" s="84"/>
    </row>
    <row r="53" spans="5:6" ht="12.75">
      <c r="E53" s="84"/>
      <c r="F53" s="84"/>
    </row>
    <row r="54" spans="5:6" ht="12.75">
      <c r="E54" s="84"/>
      <c r="F54" s="84"/>
    </row>
    <row r="55" spans="5:6" ht="12.75">
      <c r="E55" s="84"/>
      <c r="F55" s="84"/>
    </row>
    <row r="56" spans="5:6" ht="12.75">
      <c r="E56" s="84"/>
      <c r="F56" s="84"/>
    </row>
    <row r="57" spans="5:6" ht="12.75">
      <c r="E57" s="84"/>
      <c r="F57" s="84"/>
    </row>
    <row r="58" spans="5:6" ht="12.75">
      <c r="E58" s="84"/>
      <c r="F58" s="84"/>
    </row>
    <row r="59" spans="5:6" ht="12.75">
      <c r="E59" s="84"/>
      <c r="F59" s="84"/>
    </row>
    <row r="60" spans="5:6" ht="12.75">
      <c r="E60" s="84"/>
      <c r="F60" s="84"/>
    </row>
    <row r="61" spans="5:6" ht="12.75">
      <c r="E61" s="84"/>
      <c r="F61" s="84"/>
    </row>
    <row r="62" spans="5:6" ht="12.75">
      <c r="E62" s="84"/>
      <c r="F62" s="84"/>
    </row>
    <row r="63" spans="5:6" ht="12.75">
      <c r="E63" s="84"/>
      <c r="F63" s="84"/>
    </row>
    <row r="64" spans="5:6" ht="12.75">
      <c r="E64" s="84"/>
      <c r="F64" s="84"/>
    </row>
    <row r="65" spans="5:6" ht="12.75">
      <c r="E65" s="84"/>
      <c r="F65" s="84"/>
    </row>
    <row r="66" spans="5:6" ht="12.75">
      <c r="E66" s="84"/>
      <c r="F66" s="84"/>
    </row>
    <row r="67" spans="5:6" ht="12.75">
      <c r="E67" s="84"/>
      <c r="F67" s="84"/>
    </row>
    <row r="68" spans="5:6" ht="12.75">
      <c r="E68" s="84"/>
      <c r="F68" s="84"/>
    </row>
    <row r="69" spans="5:6" ht="12.75">
      <c r="E69" s="84"/>
      <c r="F69" s="84"/>
    </row>
    <row r="70" spans="5:6" ht="12.75">
      <c r="E70" s="84"/>
      <c r="F70" s="84"/>
    </row>
    <row r="71" spans="5:6" ht="12.75">
      <c r="E71" s="84"/>
      <c r="F71" s="84"/>
    </row>
    <row r="72" spans="5:6" ht="12.75">
      <c r="E72" s="84"/>
      <c r="F72" s="84"/>
    </row>
    <row r="73" spans="5:6" ht="12.75">
      <c r="E73" s="84"/>
      <c r="F73" s="84"/>
    </row>
    <row r="74" spans="5:6" ht="12.75">
      <c r="E74" s="84"/>
      <c r="F74" s="84"/>
    </row>
    <row r="75" spans="5:6" ht="12.75">
      <c r="E75" s="84"/>
      <c r="F75" s="84"/>
    </row>
    <row r="76" spans="5:6" ht="12.75">
      <c r="E76" s="84"/>
      <c r="F76" s="84"/>
    </row>
    <row r="77" spans="5:6" ht="12.75">
      <c r="E77" s="84"/>
      <c r="F77" s="84"/>
    </row>
  </sheetData>
  <sheetProtection/>
  <mergeCells count="4">
    <mergeCell ref="H11:I11"/>
    <mergeCell ref="H12:I12"/>
    <mergeCell ref="I13:J13"/>
    <mergeCell ref="H10:I10"/>
  </mergeCells>
  <conditionalFormatting sqref="F14:F23">
    <cfRule type="expression" priority="1" dxfId="0" stopIfTrue="1">
      <formula>ISNUMBER(C14)</formula>
    </cfRule>
  </conditionalFormatting>
  <conditionalFormatting sqref="I14:I23">
    <cfRule type="expression" priority="2" dxfId="0" stopIfTrue="1">
      <formula>ISNUMBER(C14)</formula>
    </cfRule>
  </conditionalFormatting>
  <conditionalFormatting sqref="C14:C23">
    <cfRule type="cellIs" priority="3" dxfId="0" operator="greaterThan" stopIfTrue="1">
      <formula>0</formula>
    </cfRule>
  </conditionalFormatting>
  <printOptions/>
  <pageMargins left="0.75" right="0.75" top="1" bottom="1" header="0.5" footer="0.5"/>
  <pageSetup horizontalDpi="600" verticalDpi="600" orientation="portrait" r:id="rId4"/>
  <legacyDrawing r:id="rId3"/>
  <oleObjects>
    <oleObject progId="Equation.3" shapeId="960568" r:id="rId1"/>
    <oleObject progId="Equation.3" shapeId="98129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AD227"/>
  <sheetViews>
    <sheetView zoomScalePageLayoutView="0" workbookViewId="0" topLeftCell="A16">
      <selection activeCell="I17" sqref="G12:I17"/>
    </sheetView>
  </sheetViews>
  <sheetFormatPr defaultColWidth="9.140625" defaultRowHeight="12.75"/>
  <cols>
    <col min="1" max="1" width="12.8515625" style="0" bestFit="1" customWidth="1"/>
    <col min="2" max="2" width="15.57421875" style="0" bestFit="1" customWidth="1"/>
    <col min="3" max="3" width="14.8515625" style="93" customWidth="1"/>
    <col min="4" max="4" width="8.421875" style="0" bestFit="1" customWidth="1"/>
    <col min="5" max="5" width="10.57421875" style="0" customWidth="1"/>
    <col min="6" max="6" width="10.8515625" style="0" bestFit="1" customWidth="1"/>
    <col min="7" max="11" width="12.28125" style="0" customWidth="1"/>
    <col min="12" max="13" width="13.7109375" style="87" customWidth="1"/>
    <col min="14" max="14" width="9.00390625" style="0" bestFit="1" customWidth="1"/>
    <col min="15" max="15" width="9.00390625" style="0" customWidth="1"/>
    <col min="16" max="16" width="11.00390625" style="87" customWidth="1"/>
    <col min="17" max="17" width="10.140625" style="87" customWidth="1"/>
    <col min="18" max="18" width="10.140625" style="0" customWidth="1"/>
    <col min="19" max="19" width="12.00390625" style="87" customWidth="1"/>
    <col min="20" max="20" width="12.00390625" style="0" customWidth="1"/>
    <col min="21" max="21" width="10.140625" style="0" customWidth="1"/>
    <col min="22" max="22" width="15.8515625" style="0" customWidth="1"/>
    <col min="23" max="23" width="10.8515625" style="0" bestFit="1" customWidth="1"/>
    <col min="24" max="24" width="13.8515625" style="0" customWidth="1"/>
    <col min="30" max="30" width="10.28125" style="0" customWidth="1"/>
  </cols>
  <sheetData>
    <row r="1" ht="13.5" thickBot="1"/>
    <row r="2" spans="2:10" ht="21.75" thickBot="1" thickTop="1">
      <c r="B2" s="119" t="s">
        <v>495</v>
      </c>
      <c r="C2" s="80">
        <f>AVERAGE(Q21:Q47)</f>
        <v>-0.13696894736842108</v>
      </c>
      <c r="D2" s="80" t="s">
        <v>461</v>
      </c>
      <c r="E2" s="122" t="s">
        <v>497</v>
      </c>
      <c r="F2" s="123">
        <f>COUNT(Q21:Q47)</f>
        <v>19</v>
      </c>
      <c r="H2" s="136" t="s">
        <v>505</v>
      </c>
      <c r="I2">
        <v>-0.14567</v>
      </c>
      <c r="J2" t="s">
        <v>461</v>
      </c>
    </row>
    <row r="3" spans="8:10" ht="17.25" thickBot="1" thickTop="1">
      <c r="H3" s="136" t="s">
        <v>506</v>
      </c>
      <c r="I3">
        <v>0.03498</v>
      </c>
      <c r="J3" t="s">
        <v>461</v>
      </c>
    </row>
    <row r="4" spans="2:6" ht="24.75" thickBot="1" thickTop="1">
      <c r="B4" s="119" t="s">
        <v>492</v>
      </c>
      <c r="C4" s="80">
        <f>STDEV(Q21:Q110)</f>
        <v>0.022531160551322454</v>
      </c>
      <c r="D4" s="80" t="s">
        <v>461</v>
      </c>
      <c r="E4" s="122" t="s">
        <v>496</v>
      </c>
      <c r="F4" s="123">
        <f>COUNT(Q21:Q47)-1</f>
        <v>18</v>
      </c>
    </row>
    <row r="5" ht="13.5" thickTop="1"/>
    <row r="6" spans="26:27" ht="20.25">
      <c r="Z6" s="81"/>
      <c r="AA6" s="81"/>
    </row>
    <row r="7" spans="26:27" ht="12.75">
      <c r="Z7" s="59"/>
      <c r="AA7" s="59"/>
    </row>
    <row r="10" ht="13.5" thickBot="1"/>
    <row r="11" spans="2:6" ht="24.75" thickBot="1" thickTop="1">
      <c r="B11" s="119" t="s">
        <v>449</v>
      </c>
      <c r="C11" s="80">
        <f>VLOOKUP(F11,PooledSwTable,2)</f>
        <v>0.008083445571517899</v>
      </c>
      <c r="D11" s="80" t="s">
        <v>461</v>
      </c>
      <c r="E11" s="122" t="s">
        <v>496</v>
      </c>
      <c r="F11" s="123">
        <f>MAX(W21:W210)</f>
        <v>39</v>
      </c>
    </row>
    <row r="12" spans="3:5" ht="13.5" thickTop="1">
      <c r="C12" s="94"/>
      <c r="E12" s="82"/>
    </row>
    <row r="13" spans="3:7" ht="12.75">
      <c r="C13" s="94"/>
      <c r="E13" s="82"/>
      <c r="F13" s="79" t="s">
        <v>487</v>
      </c>
      <c r="G13" s="79" t="s">
        <v>488</v>
      </c>
    </row>
    <row r="14" spans="3:7" ht="12.75">
      <c r="C14" s="94"/>
      <c r="E14" s="116" t="s">
        <v>485</v>
      </c>
      <c r="F14" s="118">
        <v>0.6124</v>
      </c>
      <c r="G14" s="118">
        <v>1.2247</v>
      </c>
    </row>
    <row r="15" spans="3:7" ht="12.75">
      <c r="C15" s="94"/>
      <c r="E15" s="117" t="s">
        <v>486</v>
      </c>
      <c r="F15" s="118">
        <v>0.5477</v>
      </c>
      <c r="G15" s="118">
        <v>1.2247</v>
      </c>
    </row>
    <row r="16" spans="3:5" ht="13.5" thickBot="1">
      <c r="C16" s="94"/>
      <c r="E16" s="82"/>
    </row>
    <row r="17" spans="2:6" ht="24" thickTop="1">
      <c r="B17" s="120" t="s">
        <v>493</v>
      </c>
      <c r="C17" s="112">
        <f>(1/(1.2247))*SQRT((C4^2)-((0.6124^2)*(C11^2)))</f>
        <v>0.017947759556782263</v>
      </c>
      <c r="D17" s="112" t="s">
        <v>461</v>
      </c>
      <c r="E17" s="124"/>
      <c r="F17" s="113"/>
    </row>
    <row r="18" spans="2:14" ht="24" thickBot="1">
      <c r="B18" s="121" t="s">
        <v>494</v>
      </c>
      <c r="C18" s="114">
        <f>(1/(1.2247))*SQRT((C4^2)-((0.5477^2)*(C11^2)))</f>
        <v>0.018038624236732775</v>
      </c>
      <c r="D18" s="114" t="s">
        <v>461</v>
      </c>
      <c r="E18" s="125"/>
      <c r="F18" s="115"/>
      <c r="N18" s="87"/>
    </row>
    <row r="19" spans="22:30" ht="14.25" thickBot="1" thickTop="1">
      <c r="V19" s="158" t="s">
        <v>501</v>
      </c>
      <c r="W19" s="158"/>
      <c r="X19" s="158"/>
      <c r="Z19" s="159" t="s">
        <v>500</v>
      </c>
      <c r="AA19" s="159"/>
      <c r="AB19" s="159"/>
      <c r="AC19" s="159"/>
      <c r="AD19" s="159"/>
    </row>
    <row r="20" spans="1:30" s="79" customFormat="1" ht="52.5" thickTop="1">
      <c r="A20" s="90" t="s">
        <v>464</v>
      </c>
      <c r="B20" s="90" t="s">
        <v>481</v>
      </c>
      <c r="C20" s="95" t="s">
        <v>447</v>
      </c>
      <c r="D20" s="90" t="s">
        <v>482</v>
      </c>
      <c r="E20" s="90" t="s">
        <v>483</v>
      </c>
      <c r="F20" s="90" t="s">
        <v>490</v>
      </c>
      <c r="G20" s="90" t="s">
        <v>484</v>
      </c>
      <c r="H20" s="79" t="s">
        <v>467</v>
      </c>
      <c r="I20" s="79" t="s">
        <v>468</v>
      </c>
      <c r="J20" s="79" t="s">
        <v>469</v>
      </c>
      <c r="K20" s="79" t="s">
        <v>470</v>
      </c>
      <c r="L20" s="88" t="s">
        <v>450</v>
      </c>
      <c r="M20" s="88" t="s">
        <v>460</v>
      </c>
      <c r="N20" s="79" t="s">
        <v>135</v>
      </c>
      <c r="O20" s="79" t="s">
        <v>504</v>
      </c>
      <c r="P20" s="135" t="s">
        <v>466</v>
      </c>
      <c r="Q20" s="135" t="s">
        <v>465</v>
      </c>
      <c r="R20" s="90" t="s">
        <v>502</v>
      </c>
      <c r="S20" s="135" t="s">
        <v>503</v>
      </c>
      <c r="U20" s="90"/>
      <c r="V20" s="99" t="s">
        <v>448</v>
      </c>
      <c r="W20" s="100" t="s">
        <v>463</v>
      </c>
      <c r="X20" s="101" t="s">
        <v>462</v>
      </c>
      <c r="Z20" s="126" t="s">
        <v>498</v>
      </c>
      <c r="AA20" s="127" t="s">
        <v>498</v>
      </c>
      <c r="AB20" s="127" t="s">
        <v>499</v>
      </c>
      <c r="AC20" s="127" t="s">
        <v>499</v>
      </c>
      <c r="AD20" s="128" t="s">
        <v>507</v>
      </c>
    </row>
    <row r="21" spans="1:30" s="2" customFormat="1" ht="12.75">
      <c r="A21" s="2" t="s">
        <v>472</v>
      </c>
      <c r="B21" s="91" t="s">
        <v>459</v>
      </c>
      <c r="C21" s="96">
        <v>38013</v>
      </c>
      <c r="D21" s="91" t="s">
        <v>458</v>
      </c>
      <c r="E21" s="91" t="s">
        <v>489</v>
      </c>
      <c r="F21" s="91" t="s">
        <v>491</v>
      </c>
      <c r="G21" s="91" t="s">
        <v>137</v>
      </c>
      <c r="H21" s="98">
        <v>21.7965</v>
      </c>
      <c r="I21" s="98">
        <v>95886.1093</v>
      </c>
      <c r="J21" s="98">
        <v>54.3499</v>
      </c>
      <c r="K21" s="98">
        <v>1.1265</v>
      </c>
      <c r="L21" s="134">
        <v>0.00822</v>
      </c>
      <c r="M21" s="134">
        <v>0.00808</v>
      </c>
      <c r="N21" s="91">
        <v>3</v>
      </c>
      <c r="O21" s="91">
        <v>1.11443</v>
      </c>
      <c r="P21" s="134">
        <v>-0.13667</v>
      </c>
      <c r="Q21" s="134">
        <v>-0.1024</v>
      </c>
      <c r="R21" s="2">
        <v>2.4537999999999998</v>
      </c>
      <c r="S21" s="134">
        <v>0.06814</v>
      </c>
      <c r="V21" s="102">
        <f>IF(ISBLANK(N21),"",N21*L21^2)</f>
        <v>0.0002027052</v>
      </c>
      <c r="W21" s="103">
        <f>IF(ISBLANK(N21),"",SUM($N$21:N21))</f>
        <v>3</v>
      </c>
      <c r="X21" s="104">
        <f>IF(ISBLANK(N21),"",SQRT(SUM($V$21:V21)/SUM($N$21:N21)))</f>
        <v>0.00822</v>
      </c>
      <c r="Z21" s="129">
        <f>IF(ISBLANK(P21),#N/A,P21+$C$4*2)</f>
        <v>-0.0916076788973551</v>
      </c>
      <c r="AA21" s="130">
        <f>IF(ISBLANK(P21),#N/A,P21-$C$4*2)</f>
        <v>-0.18173232110264492</v>
      </c>
      <c r="AB21" s="130">
        <f>IF(ISBLANK(P21),#N/A,P21+$C$4*3)</f>
        <v>-0.06907651834603265</v>
      </c>
      <c r="AC21" s="130">
        <f aca="true" t="shared" si="0" ref="AC21:AC52">IF(ISBLANK(P21),#N/A,P21-$C$4*3)</f>
        <v>-0.20426348165396738</v>
      </c>
      <c r="AD21" s="131">
        <f>IF(ISBLANK(P21),#N/A,$I$2)</f>
        <v>-0.14567</v>
      </c>
    </row>
    <row r="22" spans="1:30" s="2" customFormat="1" ht="12.75">
      <c r="A22" s="2" t="s">
        <v>473</v>
      </c>
      <c r="B22" s="91" t="s">
        <v>459</v>
      </c>
      <c r="C22" s="96">
        <v>38028</v>
      </c>
      <c r="D22" s="91" t="s">
        <v>458</v>
      </c>
      <c r="E22" s="91" t="s">
        <v>489</v>
      </c>
      <c r="F22" s="91" t="s">
        <v>491</v>
      </c>
      <c r="G22" s="91" t="s">
        <v>137</v>
      </c>
      <c r="H22" s="98">
        <v>22.1499</v>
      </c>
      <c r="I22" s="98">
        <v>96848.7031</v>
      </c>
      <c r="J22" s="98">
        <v>44.7999</v>
      </c>
      <c r="K22" s="98">
        <v>1.1375</v>
      </c>
      <c r="L22" s="134">
        <v>0.01108</v>
      </c>
      <c r="M22" s="134">
        <v>0.00808</v>
      </c>
      <c r="N22" s="91">
        <v>3</v>
      </c>
      <c r="O22" s="91">
        <v>1.6154600000000001</v>
      </c>
      <c r="P22" s="134">
        <v>-0.13667</v>
      </c>
      <c r="Q22" s="134">
        <v>-0.14643</v>
      </c>
      <c r="R22" s="2">
        <v>-0.8221999999999999</v>
      </c>
      <c r="S22" s="134">
        <v>0.06814</v>
      </c>
      <c r="V22" s="102">
        <f aca="true" t="shared" si="1" ref="V22:V60">IF(ISBLANK(N22),"",N22*L22^2)</f>
        <v>0.00036829919999999995</v>
      </c>
      <c r="W22" s="103">
        <f>IF(ISBLANK(N22),"",SUM($N$21:N22))</f>
        <v>6</v>
      </c>
      <c r="X22" s="104">
        <f>IF(ISBLANK(N22),"",SQRT(SUM($V$21:V22)/SUM($N$21:N22)))</f>
        <v>0.009755378003952486</v>
      </c>
      <c r="Z22" s="129">
        <f aca="true" t="shared" si="2" ref="Z22:Z85">IF(ISBLANK(P22),#N/A,P22+$C$4*2)</f>
        <v>-0.0916076788973551</v>
      </c>
      <c r="AA22" s="130">
        <f aca="true" t="shared" si="3" ref="AA22:AA85">IF(ISBLANK(P22),#N/A,P22-$C$4*2)</f>
        <v>-0.18173232110264492</v>
      </c>
      <c r="AB22" s="130">
        <f aca="true" t="shared" si="4" ref="AB22:AB85">IF(ISBLANK(P22),#N/A,P22+$C$4*3)</f>
        <v>-0.06907651834603265</v>
      </c>
      <c r="AC22" s="130">
        <f t="shared" si="0"/>
        <v>-0.20426348165396738</v>
      </c>
      <c r="AD22" s="131">
        <f aca="true" t="shared" si="5" ref="AD22:AD85">IF(ISBLANK(P22),#N/A,$I$2)</f>
        <v>-0.14567</v>
      </c>
    </row>
    <row r="23" spans="1:30" s="2" customFormat="1" ht="12.75">
      <c r="A23" s="2" t="s">
        <v>474</v>
      </c>
      <c r="B23" s="91" t="s">
        <v>459</v>
      </c>
      <c r="C23" s="96">
        <v>38050</v>
      </c>
      <c r="D23" s="91" t="s">
        <v>458</v>
      </c>
      <c r="E23" s="91" t="s">
        <v>489</v>
      </c>
      <c r="F23" s="91" t="s">
        <v>491</v>
      </c>
      <c r="G23" s="91" t="s">
        <v>137</v>
      </c>
      <c r="H23" s="98">
        <v>21.9409</v>
      </c>
      <c r="I23" s="98">
        <v>97227.3359</v>
      </c>
      <c r="J23" s="98">
        <v>46.8</v>
      </c>
      <c r="K23" s="98">
        <v>1.1426</v>
      </c>
      <c r="L23" s="134">
        <v>0.00684</v>
      </c>
      <c r="M23" s="134">
        <v>0.00808</v>
      </c>
      <c r="N23" s="91">
        <v>3</v>
      </c>
      <c r="O23" s="91">
        <v>0.70888</v>
      </c>
      <c r="P23" s="134">
        <v>-0.13667</v>
      </c>
      <c r="Q23" s="134">
        <v>-0.14163</v>
      </c>
      <c r="R23" s="2">
        <v>-0.6122</v>
      </c>
      <c r="S23" s="134">
        <v>0.06814</v>
      </c>
      <c r="V23" s="102">
        <f t="shared" si="1"/>
        <v>0.00014035679999999998</v>
      </c>
      <c r="W23" s="103">
        <f>IF(ISBLANK(N23),"",SUM($N$21:N23))</f>
        <v>9</v>
      </c>
      <c r="X23" s="104">
        <f>IF(ISBLANK(N23),"",SQRT(SUM($V$21:V23)/SUM($N$21:N23)))</f>
        <v>0.00889045180704183</v>
      </c>
      <c r="Z23" s="129">
        <f t="shared" si="2"/>
        <v>-0.0916076788973551</v>
      </c>
      <c r="AA23" s="130">
        <f t="shared" si="3"/>
        <v>-0.18173232110264492</v>
      </c>
      <c r="AB23" s="130">
        <f t="shared" si="4"/>
        <v>-0.06907651834603265</v>
      </c>
      <c r="AC23" s="130">
        <f t="shared" si="0"/>
        <v>-0.20426348165396738</v>
      </c>
      <c r="AD23" s="131">
        <f t="shared" si="5"/>
        <v>-0.14567</v>
      </c>
    </row>
    <row r="24" spans="1:30" s="2" customFormat="1" ht="12.75">
      <c r="A24" s="2" t="s">
        <v>475</v>
      </c>
      <c r="B24" s="91" t="s">
        <v>459</v>
      </c>
      <c r="C24" s="96">
        <v>38092</v>
      </c>
      <c r="D24" s="91" t="s">
        <v>458</v>
      </c>
      <c r="E24" s="91" t="s">
        <v>489</v>
      </c>
      <c r="F24" s="91" t="s">
        <v>491</v>
      </c>
      <c r="G24" s="91" t="s">
        <v>137</v>
      </c>
      <c r="H24" s="98">
        <v>22.0665</v>
      </c>
      <c r="I24" s="98">
        <v>96568.7265</v>
      </c>
      <c r="J24" s="98">
        <v>41.5</v>
      </c>
      <c r="K24" s="98">
        <v>1.1349</v>
      </c>
      <c r="L24" s="134">
        <v>0.0054</v>
      </c>
      <c r="M24" s="134">
        <v>0.00808</v>
      </c>
      <c r="N24" s="91">
        <v>3</v>
      </c>
      <c r="O24" s="91">
        <v>0.49794</v>
      </c>
      <c r="P24" s="134">
        <v>-0.13667</v>
      </c>
      <c r="Q24" s="134">
        <v>-0.15205</v>
      </c>
      <c r="R24" s="2">
        <v>-1.0672000000000001</v>
      </c>
      <c r="S24" s="134">
        <v>0.06814</v>
      </c>
      <c r="V24" s="102">
        <f t="shared" si="1"/>
        <v>8.748000000000001E-05</v>
      </c>
      <c r="W24" s="103">
        <f>IF(ISBLANK(N24),"",SUM($N$21:N24))</f>
        <v>12</v>
      </c>
      <c r="X24" s="104">
        <f>IF(ISBLANK(N24),"",SQRT(SUM($V$21:V24)/SUM($N$21:N24)))</f>
        <v>0.008159050189819892</v>
      </c>
      <c r="Z24" s="129">
        <f t="shared" si="2"/>
        <v>-0.0916076788973551</v>
      </c>
      <c r="AA24" s="130">
        <f t="shared" si="3"/>
        <v>-0.18173232110264492</v>
      </c>
      <c r="AB24" s="130">
        <f t="shared" si="4"/>
        <v>-0.06907651834603265</v>
      </c>
      <c r="AC24" s="130">
        <f t="shared" si="0"/>
        <v>-0.20426348165396738</v>
      </c>
      <c r="AD24" s="131">
        <f t="shared" si="5"/>
        <v>-0.14567</v>
      </c>
    </row>
    <row r="25" spans="1:30" s="2" customFormat="1" ht="12.75">
      <c r="A25" s="2" t="s">
        <v>476</v>
      </c>
      <c r="B25" s="91" t="s">
        <v>459</v>
      </c>
      <c r="C25" s="96">
        <v>38110</v>
      </c>
      <c r="D25" s="91" t="s">
        <v>458</v>
      </c>
      <c r="E25" s="91" t="s">
        <v>489</v>
      </c>
      <c r="F25" s="91" t="s">
        <v>491</v>
      </c>
      <c r="G25" s="91" t="s">
        <v>138</v>
      </c>
      <c r="H25" s="98">
        <v>21.8354</v>
      </c>
      <c r="I25" s="98">
        <v>96743.375</v>
      </c>
      <c r="J25" s="98">
        <v>46.25</v>
      </c>
      <c r="K25" s="98">
        <v>1.1374</v>
      </c>
      <c r="L25" s="134">
        <v>0.01021</v>
      </c>
      <c r="M25" s="134">
        <v>0.00808</v>
      </c>
      <c r="N25" s="91">
        <v>6</v>
      </c>
      <c r="O25" s="91">
        <v>1.39473</v>
      </c>
      <c r="P25" s="134">
        <v>-0.13667</v>
      </c>
      <c r="Q25" s="134">
        <v>-0.1523</v>
      </c>
      <c r="R25" s="2">
        <v>-1.0872000000000002</v>
      </c>
      <c r="S25" s="134">
        <v>0.06796</v>
      </c>
      <c r="V25" s="102">
        <f t="shared" si="1"/>
        <v>0.0006254646</v>
      </c>
      <c r="W25" s="103">
        <f>IF(ISBLANK(N25),"",SUM($N$21:N25))</f>
        <v>18</v>
      </c>
      <c r="X25" s="104">
        <f>IF(ISBLANK(N25),"",SQRT(SUM($V$21:V25)/SUM($N$21:N25)))</f>
        <v>0.00889539768644438</v>
      </c>
      <c r="Z25" s="129">
        <f t="shared" si="2"/>
        <v>-0.0916076788973551</v>
      </c>
      <c r="AA25" s="130">
        <f t="shared" si="3"/>
        <v>-0.18173232110264492</v>
      </c>
      <c r="AB25" s="130">
        <f t="shared" si="4"/>
        <v>-0.06907651834603265</v>
      </c>
      <c r="AC25" s="130">
        <f t="shared" si="0"/>
        <v>-0.20426348165396738</v>
      </c>
      <c r="AD25" s="131">
        <f t="shared" si="5"/>
        <v>-0.14567</v>
      </c>
    </row>
    <row r="26" spans="1:30" s="2" customFormat="1" ht="12.75">
      <c r="A26" s="2" t="s">
        <v>477</v>
      </c>
      <c r="B26" s="91" t="s">
        <v>459</v>
      </c>
      <c r="C26" s="96">
        <v>38140</v>
      </c>
      <c r="D26" s="91" t="s">
        <v>458</v>
      </c>
      <c r="E26" s="91" t="s">
        <v>489</v>
      </c>
      <c r="F26" s="91" t="s">
        <v>491</v>
      </c>
      <c r="G26" s="91" t="s">
        <v>137</v>
      </c>
      <c r="H26" s="98">
        <v>21.8865</v>
      </c>
      <c r="I26" s="98">
        <v>98196.5937</v>
      </c>
      <c r="J26" s="98">
        <v>43.4499</v>
      </c>
      <c r="K26" s="98">
        <v>1.1547</v>
      </c>
      <c r="L26" s="134">
        <v>0.01005</v>
      </c>
      <c r="M26" s="134">
        <v>0.00808</v>
      </c>
      <c r="N26" s="91">
        <v>3</v>
      </c>
      <c r="O26" s="91">
        <v>1.5683799999999999</v>
      </c>
      <c r="P26" s="134">
        <v>-0.13667</v>
      </c>
      <c r="Q26" s="134">
        <v>-0.13085</v>
      </c>
      <c r="R26" s="2">
        <v>1.1138</v>
      </c>
      <c r="S26" s="134">
        <v>0.06814</v>
      </c>
      <c r="V26" s="102">
        <f t="shared" si="1"/>
        <v>0.0003030075</v>
      </c>
      <c r="W26" s="103">
        <f>IF(ISBLANK(N26),"",SUM($N$21:N26))</f>
        <v>21</v>
      </c>
      <c r="X26" s="104">
        <f>IF(ISBLANK(N26),"",SQRT(SUM($V$21:V26)/SUM($N$21:N26)))</f>
        <v>0.009069344755036844</v>
      </c>
      <c r="Z26" s="129">
        <f t="shared" si="2"/>
        <v>-0.0916076788973551</v>
      </c>
      <c r="AA26" s="130">
        <f t="shared" si="3"/>
        <v>-0.18173232110264492</v>
      </c>
      <c r="AB26" s="130">
        <f t="shared" si="4"/>
        <v>-0.06907651834603265</v>
      </c>
      <c r="AC26" s="130">
        <f t="shared" si="0"/>
        <v>-0.20426348165396738</v>
      </c>
      <c r="AD26" s="131">
        <f t="shared" si="5"/>
        <v>-0.14567</v>
      </c>
    </row>
    <row r="27" spans="1:30" s="2" customFormat="1" ht="12.75">
      <c r="A27" s="2" t="s">
        <v>478</v>
      </c>
      <c r="B27" s="91" t="s">
        <v>459</v>
      </c>
      <c r="C27" s="96">
        <v>38175</v>
      </c>
      <c r="D27" s="91" t="s">
        <v>458</v>
      </c>
      <c r="E27" s="91" t="s">
        <v>489</v>
      </c>
      <c r="F27" s="91" t="s">
        <v>491</v>
      </c>
      <c r="G27" s="91" t="s">
        <v>137</v>
      </c>
      <c r="H27" s="98">
        <v>21.8649</v>
      </c>
      <c r="I27" s="98">
        <v>95933.4375</v>
      </c>
      <c r="J27" s="98">
        <v>52.55</v>
      </c>
      <c r="K27" s="98">
        <v>1.1269</v>
      </c>
      <c r="L27" s="134">
        <v>0.00684</v>
      </c>
      <c r="M27" s="134">
        <v>0.00808</v>
      </c>
      <c r="N27" s="91">
        <v>3</v>
      </c>
      <c r="O27" s="91">
        <v>0.81747</v>
      </c>
      <c r="P27" s="134">
        <v>-0.13667</v>
      </c>
      <c r="Q27" s="134">
        <v>-0.09499</v>
      </c>
      <c r="R27" s="2">
        <v>2.8018</v>
      </c>
      <c r="S27" s="134">
        <v>0.06814</v>
      </c>
      <c r="V27" s="102">
        <f t="shared" si="1"/>
        <v>0.00014035679999999998</v>
      </c>
      <c r="W27" s="103">
        <f>IF(ISBLANK(N27),"",SUM($N$21:N27))</f>
        <v>24</v>
      </c>
      <c r="X27" s="104">
        <f>IF(ISBLANK(N27),"",SQRT(SUM($V$21:V27)/SUM($N$21:N27)))</f>
        <v>0.008821541106858824</v>
      </c>
      <c r="Z27" s="129">
        <f t="shared" si="2"/>
        <v>-0.0916076788973551</v>
      </c>
      <c r="AA27" s="130">
        <f t="shared" si="3"/>
        <v>-0.18173232110264492</v>
      </c>
      <c r="AB27" s="130">
        <f t="shared" si="4"/>
        <v>-0.06907651834603265</v>
      </c>
      <c r="AC27" s="130">
        <f t="shared" si="0"/>
        <v>-0.20426348165396738</v>
      </c>
      <c r="AD27" s="131">
        <f t="shared" si="5"/>
        <v>-0.14567</v>
      </c>
    </row>
    <row r="28" spans="1:30" s="2" customFormat="1" ht="12.75">
      <c r="A28" s="2" t="s">
        <v>479</v>
      </c>
      <c r="B28" s="91" t="s">
        <v>459</v>
      </c>
      <c r="C28" s="96">
        <v>38212</v>
      </c>
      <c r="D28" s="91" t="s">
        <v>458</v>
      </c>
      <c r="E28" s="91" t="s">
        <v>489</v>
      </c>
      <c r="F28" s="91" t="s">
        <v>491</v>
      </c>
      <c r="G28" s="91" t="s">
        <v>138</v>
      </c>
      <c r="H28" s="98">
        <v>21.9664</v>
      </c>
      <c r="I28" s="98">
        <v>97605.3046</v>
      </c>
      <c r="J28" s="98">
        <v>49.9</v>
      </c>
      <c r="K28" s="98">
        <v>1.1466</v>
      </c>
      <c r="L28" s="134">
        <v>0.00458</v>
      </c>
      <c r="M28" s="134">
        <v>0.00808</v>
      </c>
      <c r="N28" s="91">
        <v>6</v>
      </c>
      <c r="O28" s="91">
        <v>0.40101</v>
      </c>
      <c r="P28" s="134">
        <v>-0.13667</v>
      </c>
      <c r="Q28" s="134">
        <v>-0.14389</v>
      </c>
      <c r="R28" s="2">
        <v>-0.7172</v>
      </c>
      <c r="S28" s="134">
        <v>0.06796</v>
      </c>
      <c r="V28" s="102">
        <f t="shared" si="1"/>
        <v>0.0001258584</v>
      </c>
      <c r="W28" s="103">
        <f>IF(ISBLANK(N28),"",SUM($N$21:N28))</f>
        <v>30</v>
      </c>
      <c r="X28" s="104">
        <f>IF(ISBLANK(N28),"",SQRT(SUM($V$21:V28)/SUM($N$21:N28)))</f>
        <v>0.00815174521191628</v>
      </c>
      <c r="Z28" s="129">
        <f t="shared" si="2"/>
        <v>-0.0916076788973551</v>
      </c>
      <c r="AA28" s="130">
        <f t="shared" si="3"/>
        <v>-0.18173232110264492</v>
      </c>
      <c r="AB28" s="130">
        <f t="shared" si="4"/>
        <v>-0.06907651834603265</v>
      </c>
      <c r="AC28" s="130">
        <f t="shared" si="0"/>
        <v>-0.20426348165396738</v>
      </c>
      <c r="AD28" s="131">
        <f t="shared" si="5"/>
        <v>-0.14567</v>
      </c>
    </row>
    <row r="29" spans="1:30" s="2" customFormat="1" ht="12.75">
      <c r="A29" s="2" t="s">
        <v>480</v>
      </c>
      <c r="B29" s="91" t="s">
        <v>459</v>
      </c>
      <c r="C29" s="96">
        <v>38238</v>
      </c>
      <c r="D29" s="91" t="s">
        <v>458</v>
      </c>
      <c r="E29" s="91" t="s">
        <v>489</v>
      </c>
      <c r="F29" s="91" t="s">
        <v>491</v>
      </c>
      <c r="G29" s="91" t="s">
        <v>138</v>
      </c>
      <c r="H29" s="98">
        <v>21.9379</v>
      </c>
      <c r="I29" s="98">
        <v>96117.4218</v>
      </c>
      <c r="J29" s="98">
        <v>53.0999</v>
      </c>
      <c r="K29" s="98">
        <v>1.1287</v>
      </c>
      <c r="L29" s="134">
        <v>0.00724</v>
      </c>
      <c r="M29" s="134">
        <v>0.00808</v>
      </c>
      <c r="N29" s="91">
        <v>6</v>
      </c>
      <c r="O29" s="91">
        <v>0.77599</v>
      </c>
      <c r="P29" s="134">
        <v>-0.13667</v>
      </c>
      <c r="Q29" s="134">
        <v>-0.17119</v>
      </c>
      <c r="R29" s="2">
        <v>-1.9182000000000001</v>
      </c>
      <c r="S29" s="134">
        <v>0.06796</v>
      </c>
      <c r="V29" s="102">
        <f t="shared" si="1"/>
        <v>0.00031450559999999996</v>
      </c>
      <c r="W29" s="103">
        <f>IF(ISBLANK(N29),"",SUM($N$21:N29))</f>
        <v>36</v>
      </c>
      <c r="X29" s="104">
        <f>IF(ISBLANK(N29),"",SQRT(SUM($V$21:V29)/SUM($N$21:N29)))</f>
        <v>0.008007000582823342</v>
      </c>
      <c r="Z29" s="129">
        <f t="shared" si="2"/>
        <v>-0.0916076788973551</v>
      </c>
      <c r="AA29" s="130">
        <f t="shared" si="3"/>
        <v>-0.18173232110264492</v>
      </c>
      <c r="AB29" s="130">
        <f t="shared" si="4"/>
        <v>-0.06907651834603265</v>
      </c>
      <c r="AC29" s="130">
        <f t="shared" si="0"/>
        <v>-0.20426348165396738</v>
      </c>
      <c r="AD29" s="131">
        <f t="shared" si="5"/>
        <v>-0.14567</v>
      </c>
    </row>
    <row r="30" spans="1:30" s="2" customFormat="1" ht="12.75">
      <c r="A30" s="2" t="s">
        <v>471</v>
      </c>
      <c r="B30" s="91" t="s">
        <v>459</v>
      </c>
      <c r="C30" s="96">
        <v>38273</v>
      </c>
      <c r="D30" s="91" t="s">
        <v>458</v>
      </c>
      <c r="E30" s="91" t="s">
        <v>489</v>
      </c>
      <c r="F30" s="91" t="s">
        <v>491</v>
      </c>
      <c r="G30" s="91" t="s">
        <v>137</v>
      </c>
      <c r="H30" s="98">
        <v>21.9099</v>
      </c>
      <c r="I30" s="98">
        <v>98139.2656</v>
      </c>
      <c r="J30" s="98">
        <v>36</v>
      </c>
      <c r="K30" s="98">
        <v>1.1547</v>
      </c>
      <c r="L30" s="134">
        <v>0.00895</v>
      </c>
      <c r="M30" s="134">
        <v>0.00808</v>
      </c>
      <c r="N30" s="91">
        <v>3</v>
      </c>
      <c r="O30" s="91">
        <v>1.1061299999999998</v>
      </c>
      <c r="P30" s="134">
        <v>-0.13667</v>
      </c>
      <c r="Q30" s="134">
        <v>-0.13095</v>
      </c>
      <c r="R30" s="2">
        <v>-0.1452</v>
      </c>
      <c r="S30" s="134">
        <v>0.06814</v>
      </c>
      <c r="V30" s="102">
        <f t="shared" si="1"/>
        <v>0.0002403075</v>
      </c>
      <c r="W30" s="103">
        <f>IF(ISBLANK(N30),"",SUM($N$21:N30))</f>
        <v>39</v>
      </c>
      <c r="X30" s="104">
        <f>IF(ISBLANK(N30),"",SQRT(SUM($V$21:V30)/SUM($N$21:N30)))</f>
        <v>0.008083445571517899</v>
      </c>
      <c r="Z30" s="129">
        <f t="shared" si="2"/>
        <v>-0.0916076788973551</v>
      </c>
      <c r="AA30" s="130">
        <f t="shared" si="3"/>
        <v>-0.18173232110264492</v>
      </c>
      <c r="AB30" s="130">
        <f t="shared" si="4"/>
        <v>-0.06907651834603265</v>
      </c>
      <c r="AC30" s="130">
        <f t="shared" si="0"/>
        <v>-0.20426348165396738</v>
      </c>
      <c r="AD30" s="131">
        <f t="shared" si="5"/>
        <v>-0.14567</v>
      </c>
    </row>
    <row r="31" spans="3:30" s="2" customFormat="1" ht="12.75">
      <c r="C31" s="96"/>
      <c r="E31" s="91"/>
      <c r="F31" s="91"/>
      <c r="G31" s="91"/>
      <c r="H31" s="91"/>
      <c r="I31" s="91"/>
      <c r="J31" s="91"/>
      <c r="K31" s="91"/>
      <c r="L31" s="92"/>
      <c r="M31" s="92"/>
      <c r="N31" s="91"/>
      <c r="O31" s="91"/>
      <c r="P31" s="92"/>
      <c r="Q31" s="92"/>
      <c r="R31" s="91"/>
      <c r="S31" s="92"/>
      <c r="T31" s="91"/>
      <c r="U31" s="91"/>
      <c r="V31" s="102">
        <f t="shared" si="1"/>
      </c>
      <c r="W31" s="103">
        <f>IF(ISBLANK(N31),"",SUM($N$21:N31))</f>
      </c>
      <c r="X31" s="104">
        <f>IF(ISBLANK(N31),"",SQRT(SUM($V$21:V31)/SUM($N$21:N31)))</f>
      </c>
      <c r="Z31" s="129" t="e">
        <f t="shared" si="2"/>
        <v>#N/A</v>
      </c>
      <c r="AA31" s="130" t="e">
        <f t="shared" si="3"/>
        <v>#N/A</v>
      </c>
      <c r="AB31" s="130" t="e">
        <f t="shared" si="4"/>
        <v>#N/A</v>
      </c>
      <c r="AC31" s="130" t="e">
        <f t="shared" si="0"/>
        <v>#N/A</v>
      </c>
      <c r="AD31" s="131" t="e">
        <f t="shared" si="5"/>
        <v>#N/A</v>
      </c>
    </row>
    <row r="32" spans="3:30" s="2" customFormat="1" ht="12.75">
      <c r="C32" s="96"/>
      <c r="D32" s="91"/>
      <c r="E32" s="91"/>
      <c r="F32" s="91"/>
      <c r="G32" s="91"/>
      <c r="H32" s="91"/>
      <c r="I32" s="91"/>
      <c r="J32" s="91"/>
      <c r="K32" s="91"/>
      <c r="L32" s="92"/>
      <c r="M32" s="134"/>
      <c r="P32" s="92"/>
      <c r="Q32" s="92"/>
      <c r="R32" s="91"/>
      <c r="S32" s="92"/>
      <c r="T32" s="91"/>
      <c r="U32" s="91"/>
      <c r="V32" s="102">
        <f t="shared" si="1"/>
      </c>
      <c r="W32" s="103">
        <f>IF(ISBLANK(N32),"",SUM($N$21:N32))</f>
      </c>
      <c r="X32" s="104">
        <f>IF(ISBLANK(N32),"",SQRT(SUM($V$21:V32)/SUM($N$21:N32)))</f>
      </c>
      <c r="Z32" s="129" t="e">
        <f t="shared" si="2"/>
        <v>#N/A</v>
      </c>
      <c r="AA32" s="130" t="e">
        <f t="shared" si="3"/>
        <v>#N/A</v>
      </c>
      <c r="AB32" s="130" t="e">
        <f t="shared" si="4"/>
        <v>#N/A</v>
      </c>
      <c r="AC32" s="130" t="e">
        <f t="shared" si="0"/>
        <v>#N/A</v>
      </c>
      <c r="AD32" s="131" t="e">
        <f t="shared" si="5"/>
        <v>#N/A</v>
      </c>
    </row>
    <row r="33" spans="3:30" s="2" customFormat="1" ht="12.75">
      <c r="C33" s="96"/>
      <c r="D33" s="91"/>
      <c r="E33" s="91"/>
      <c r="F33" s="91"/>
      <c r="G33" s="91"/>
      <c r="H33" s="91"/>
      <c r="I33" s="91"/>
      <c r="J33" s="91"/>
      <c r="K33" s="91"/>
      <c r="L33" s="92"/>
      <c r="M33" s="134"/>
      <c r="P33" s="92"/>
      <c r="Q33" s="92"/>
      <c r="R33" s="91"/>
      <c r="S33" s="92"/>
      <c r="T33" s="91"/>
      <c r="U33" s="91"/>
      <c r="V33" s="102">
        <f t="shared" si="1"/>
      </c>
      <c r="W33" s="103">
        <f>IF(ISBLANK(N33),"",SUM($N$21:N33))</f>
      </c>
      <c r="X33" s="104">
        <f>IF(ISBLANK(N33),"",SQRT(SUM($V$21:V33)/SUM($N$21:N33)))</f>
      </c>
      <c r="Z33" s="129" t="e">
        <f t="shared" si="2"/>
        <v>#N/A</v>
      </c>
      <c r="AA33" s="130" t="e">
        <f t="shared" si="3"/>
        <v>#N/A</v>
      </c>
      <c r="AB33" s="130" t="e">
        <f t="shared" si="4"/>
        <v>#N/A</v>
      </c>
      <c r="AC33" s="130" t="e">
        <f t="shared" si="0"/>
        <v>#N/A</v>
      </c>
      <c r="AD33" s="131" t="e">
        <f t="shared" si="5"/>
        <v>#N/A</v>
      </c>
    </row>
    <row r="34" spans="3:30" s="2" customFormat="1" ht="12.75">
      <c r="C34" s="96"/>
      <c r="D34" s="91"/>
      <c r="E34" s="91"/>
      <c r="F34" s="91"/>
      <c r="G34" s="91"/>
      <c r="H34" s="91"/>
      <c r="I34" s="91"/>
      <c r="J34" s="91"/>
      <c r="K34" s="91"/>
      <c r="L34" s="92"/>
      <c r="M34" s="134"/>
      <c r="P34" s="92"/>
      <c r="Q34" s="92"/>
      <c r="R34" s="91"/>
      <c r="S34" s="92"/>
      <c r="T34" s="91"/>
      <c r="U34" s="91"/>
      <c r="V34" s="102">
        <f t="shared" si="1"/>
      </c>
      <c r="W34" s="103">
        <f>IF(ISBLANK(N34),"",SUM($N$21:N34))</f>
      </c>
      <c r="X34" s="104">
        <f>IF(ISBLANK(N34),"",SQRT(SUM($V$21:V34)/SUM($N$21:N34)))</f>
      </c>
      <c r="Z34" s="129" t="e">
        <f t="shared" si="2"/>
        <v>#N/A</v>
      </c>
      <c r="AA34" s="130" t="e">
        <f t="shared" si="3"/>
        <v>#N/A</v>
      </c>
      <c r="AB34" s="130" t="e">
        <f t="shared" si="4"/>
        <v>#N/A</v>
      </c>
      <c r="AC34" s="130" t="e">
        <f t="shared" si="0"/>
        <v>#N/A</v>
      </c>
      <c r="AD34" s="131" t="e">
        <f t="shared" si="5"/>
        <v>#N/A</v>
      </c>
    </row>
    <row r="35" spans="3:30" s="2" customFormat="1" ht="12.75">
      <c r="C35" s="96"/>
      <c r="D35" s="91"/>
      <c r="E35" s="91"/>
      <c r="F35" s="91"/>
      <c r="G35" s="91"/>
      <c r="H35" s="91"/>
      <c r="I35" s="91"/>
      <c r="J35" s="91"/>
      <c r="K35" s="91"/>
      <c r="L35" s="92"/>
      <c r="M35" s="134"/>
      <c r="P35" s="92"/>
      <c r="Q35" s="92"/>
      <c r="R35" s="91"/>
      <c r="S35" s="92"/>
      <c r="T35" s="91"/>
      <c r="U35" s="91"/>
      <c r="V35" s="102">
        <f t="shared" si="1"/>
      </c>
      <c r="W35" s="103">
        <f>IF(ISBLANK(N35),"",SUM($N$21:N35))</f>
      </c>
      <c r="X35" s="104">
        <f>IF(ISBLANK(N35),"",SQRT(SUM($V$21:V35)/SUM($N$21:N35)))</f>
      </c>
      <c r="Z35" s="129" t="e">
        <f t="shared" si="2"/>
        <v>#N/A</v>
      </c>
      <c r="AA35" s="130" t="e">
        <f t="shared" si="3"/>
        <v>#N/A</v>
      </c>
      <c r="AB35" s="130" t="e">
        <f t="shared" si="4"/>
        <v>#N/A</v>
      </c>
      <c r="AC35" s="130" t="e">
        <f t="shared" si="0"/>
        <v>#N/A</v>
      </c>
      <c r="AD35" s="131" t="e">
        <f t="shared" si="5"/>
        <v>#N/A</v>
      </c>
    </row>
    <row r="36" spans="3:30" s="2" customFormat="1" ht="12.75">
      <c r="C36" s="96"/>
      <c r="D36" s="91"/>
      <c r="E36" s="91"/>
      <c r="F36" s="91"/>
      <c r="G36" s="91"/>
      <c r="H36" s="91"/>
      <c r="I36" s="91"/>
      <c r="J36" s="91"/>
      <c r="K36" s="91"/>
      <c r="L36" s="92"/>
      <c r="M36" s="134"/>
      <c r="P36" s="92"/>
      <c r="Q36" s="92"/>
      <c r="R36" s="91"/>
      <c r="S36" s="92"/>
      <c r="T36" s="91"/>
      <c r="U36" s="91"/>
      <c r="V36" s="102">
        <f t="shared" si="1"/>
      </c>
      <c r="W36" s="103">
        <f>IF(ISBLANK(N36),"",SUM($N$21:N36))</f>
      </c>
      <c r="X36" s="104">
        <f>IF(ISBLANK(N36),"",SQRT(SUM($V$21:V36)/SUM($N$21:N36)))</f>
      </c>
      <c r="Z36" s="129" t="e">
        <f t="shared" si="2"/>
        <v>#N/A</v>
      </c>
      <c r="AA36" s="130" t="e">
        <f t="shared" si="3"/>
        <v>#N/A</v>
      </c>
      <c r="AB36" s="130" t="e">
        <f t="shared" si="4"/>
        <v>#N/A</v>
      </c>
      <c r="AC36" s="130" t="e">
        <f t="shared" si="0"/>
        <v>#N/A</v>
      </c>
      <c r="AD36" s="131" t="e">
        <f t="shared" si="5"/>
        <v>#N/A</v>
      </c>
    </row>
    <row r="37" spans="3:30" s="2" customFormat="1" ht="12.75">
      <c r="C37" s="96"/>
      <c r="D37" s="91"/>
      <c r="E37" s="91"/>
      <c r="F37" s="91"/>
      <c r="G37" s="91"/>
      <c r="H37" s="91"/>
      <c r="I37" s="91"/>
      <c r="J37" s="91"/>
      <c r="K37" s="91"/>
      <c r="L37" s="92"/>
      <c r="M37" s="134"/>
      <c r="P37" s="92"/>
      <c r="Q37" s="92"/>
      <c r="R37" s="91"/>
      <c r="S37" s="92"/>
      <c r="T37" s="91"/>
      <c r="U37" s="91"/>
      <c r="V37" s="102">
        <f t="shared" si="1"/>
      </c>
      <c r="W37" s="103">
        <f>IF(ISBLANK(N37),"",SUM($N$21:N37))</f>
      </c>
      <c r="X37" s="104">
        <f>IF(ISBLANK(N37),"",SQRT(SUM($V$21:V37)/SUM($N$21:N37)))</f>
      </c>
      <c r="Z37" s="129" t="e">
        <f t="shared" si="2"/>
        <v>#N/A</v>
      </c>
      <c r="AA37" s="130" t="e">
        <f t="shared" si="3"/>
        <v>#N/A</v>
      </c>
      <c r="AB37" s="130" t="e">
        <f t="shared" si="4"/>
        <v>#N/A</v>
      </c>
      <c r="AC37" s="130" t="e">
        <f t="shared" si="0"/>
        <v>#N/A</v>
      </c>
      <c r="AD37" s="131" t="e">
        <f t="shared" si="5"/>
        <v>#N/A</v>
      </c>
    </row>
    <row r="38" spans="3:30" s="2" customFormat="1" ht="12.75">
      <c r="C38" s="96"/>
      <c r="D38" s="91"/>
      <c r="E38" s="91"/>
      <c r="F38" s="91"/>
      <c r="G38" s="91"/>
      <c r="H38" s="91"/>
      <c r="I38" s="91"/>
      <c r="J38" s="91"/>
      <c r="K38" s="91"/>
      <c r="L38" s="92"/>
      <c r="M38" s="134"/>
      <c r="P38" s="92"/>
      <c r="Q38" s="92"/>
      <c r="R38" s="91"/>
      <c r="S38" s="92"/>
      <c r="T38" s="91"/>
      <c r="U38" s="91"/>
      <c r="V38" s="102">
        <f t="shared" si="1"/>
      </c>
      <c r="W38" s="103">
        <f>IF(ISBLANK(N38),"",SUM($N$21:N38))</f>
      </c>
      <c r="X38" s="104">
        <f>IF(ISBLANK(N38),"",SQRT(SUM($V$21:V38)/SUM($N$21:N38)))</f>
      </c>
      <c r="Z38" s="129" t="e">
        <f t="shared" si="2"/>
        <v>#N/A</v>
      </c>
      <c r="AA38" s="130" t="e">
        <f t="shared" si="3"/>
        <v>#N/A</v>
      </c>
      <c r="AB38" s="130" t="e">
        <f t="shared" si="4"/>
        <v>#N/A</v>
      </c>
      <c r="AC38" s="130" t="e">
        <f t="shared" si="0"/>
        <v>#N/A</v>
      </c>
      <c r="AD38" s="131" t="e">
        <f t="shared" si="5"/>
        <v>#N/A</v>
      </c>
    </row>
    <row r="39" spans="3:30" s="2" customFormat="1" ht="12.75">
      <c r="C39" s="96"/>
      <c r="D39" s="91"/>
      <c r="E39" s="91"/>
      <c r="F39" s="91"/>
      <c r="G39" s="91"/>
      <c r="H39" s="91"/>
      <c r="I39" s="91"/>
      <c r="J39" s="91"/>
      <c r="K39" s="91"/>
      <c r="L39" s="92"/>
      <c r="M39" s="134"/>
      <c r="P39" s="92"/>
      <c r="Q39" s="134">
        <v>-0.1024</v>
      </c>
      <c r="R39" s="91"/>
      <c r="S39" s="92"/>
      <c r="T39" s="91"/>
      <c r="U39" s="91"/>
      <c r="V39" s="102">
        <f t="shared" si="1"/>
      </c>
      <c r="W39" s="103">
        <f>IF(ISBLANK(N39),"",SUM($N$21:N39))</f>
      </c>
      <c r="X39" s="104">
        <f>IF(ISBLANK(N39),"",SQRT(SUM($V$21:V39)/SUM($N$21:N39)))</f>
      </c>
      <c r="Z39" s="129" t="e">
        <f t="shared" si="2"/>
        <v>#N/A</v>
      </c>
      <c r="AA39" s="130" t="e">
        <f t="shared" si="3"/>
        <v>#N/A</v>
      </c>
      <c r="AB39" s="130" t="e">
        <f t="shared" si="4"/>
        <v>#N/A</v>
      </c>
      <c r="AC39" s="130" t="e">
        <f t="shared" si="0"/>
        <v>#N/A</v>
      </c>
      <c r="AD39" s="131" t="e">
        <f t="shared" si="5"/>
        <v>#N/A</v>
      </c>
    </row>
    <row r="40" spans="3:30" s="2" customFormat="1" ht="12.75">
      <c r="C40" s="96"/>
      <c r="D40" s="91"/>
      <c r="E40" s="91"/>
      <c r="F40" s="91"/>
      <c r="G40" s="91"/>
      <c r="H40" s="91"/>
      <c r="I40" s="91"/>
      <c r="J40" s="91"/>
      <c r="K40" s="91"/>
      <c r="L40" s="92"/>
      <c r="M40" s="134"/>
      <c r="P40" s="92"/>
      <c r="Q40" s="134">
        <v>-0.14643</v>
      </c>
      <c r="R40" s="91"/>
      <c r="S40" s="92"/>
      <c r="T40" s="91"/>
      <c r="U40" s="91"/>
      <c r="V40" s="102">
        <f t="shared" si="1"/>
      </c>
      <c r="W40" s="103">
        <f>IF(ISBLANK(N40),"",SUM($N$21:N40))</f>
      </c>
      <c r="X40" s="104">
        <f>IF(ISBLANK(N40),"",SQRT(SUM($V$21:V40)/SUM($N$21:N40)))</f>
      </c>
      <c r="Z40" s="129" t="e">
        <f t="shared" si="2"/>
        <v>#N/A</v>
      </c>
      <c r="AA40" s="130" t="e">
        <f t="shared" si="3"/>
        <v>#N/A</v>
      </c>
      <c r="AB40" s="130" t="e">
        <f t="shared" si="4"/>
        <v>#N/A</v>
      </c>
      <c r="AC40" s="130" t="e">
        <f t="shared" si="0"/>
        <v>#N/A</v>
      </c>
      <c r="AD40" s="131" t="e">
        <f t="shared" si="5"/>
        <v>#N/A</v>
      </c>
    </row>
    <row r="41" spans="3:30" s="2" customFormat="1" ht="12.75">
      <c r="C41" s="96"/>
      <c r="D41" s="91"/>
      <c r="E41" s="91"/>
      <c r="F41" s="91"/>
      <c r="G41" s="91"/>
      <c r="H41" s="91"/>
      <c r="I41" s="91"/>
      <c r="J41" s="91"/>
      <c r="K41" s="91"/>
      <c r="L41" s="92"/>
      <c r="M41" s="134"/>
      <c r="P41" s="92"/>
      <c r="Q41" s="134">
        <v>-0.14163</v>
      </c>
      <c r="R41" s="91"/>
      <c r="S41" s="92"/>
      <c r="T41" s="91"/>
      <c r="U41" s="91"/>
      <c r="V41" s="102">
        <f t="shared" si="1"/>
      </c>
      <c r="W41" s="103">
        <f>IF(ISBLANK(N41),"",SUM($N$21:N41))</f>
      </c>
      <c r="X41" s="104">
        <f>IF(ISBLANK(N41),"",SQRT(SUM($V$21:V41)/SUM($N$21:N41)))</f>
      </c>
      <c r="Z41" s="129" t="e">
        <f t="shared" si="2"/>
        <v>#N/A</v>
      </c>
      <c r="AA41" s="130" t="e">
        <f t="shared" si="3"/>
        <v>#N/A</v>
      </c>
      <c r="AB41" s="130" t="e">
        <f t="shared" si="4"/>
        <v>#N/A</v>
      </c>
      <c r="AC41" s="130" t="e">
        <f t="shared" si="0"/>
        <v>#N/A</v>
      </c>
      <c r="AD41" s="131" t="e">
        <f t="shared" si="5"/>
        <v>#N/A</v>
      </c>
    </row>
    <row r="42" spans="3:30" s="2" customFormat="1" ht="12.75">
      <c r="C42" s="96"/>
      <c r="D42" s="91"/>
      <c r="E42" s="91"/>
      <c r="F42" s="91"/>
      <c r="G42" s="91"/>
      <c r="H42" s="91"/>
      <c r="I42" s="91"/>
      <c r="J42" s="91"/>
      <c r="K42" s="91"/>
      <c r="L42" s="92"/>
      <c r="M42" s="92"/>
      <c r="N42" s="91"/>
      <c r="O42" s="91"/>
      <c r="P42" s="92"/>
      <c r="Q42" s="134">
        <v>-0.15205</v>
      </c>
      <c r="R42" s="91"/>
      <c r="S42" s="92"/>
      <c r="T42" s="91"/>
      <c r="U42" s="91"/>
      <c r="V42" s="102">
        <f t="shared" si="1"/>
      </c>
      <c r="W42" s="103">
        <f>IF(ISBLANK(N42),"",SUM($N$21:N42))</f>
      </c>
      <c r="X42" s="104">
        <f>IF(ISBLANK(N42),"",SQRT(SUM($V$21:V42)/SUM($N$21:N42)))</f>
      </c>
      <c r="Z42" s="129" t="e">
        <f t="shared" si="2"/>
        <v>#N/A</v>
      </c>
      <c r="AA42" s="130" t="e">
        <f t="shared" si="3"/>
        <v>#N/A</v>
      </c>
      <c r="AB42" s="130" t="e">
        <f t="shared" si="4"/>
        <v>#N/A</v>
      </c>
      <c r="AC42" s="130" t="e">
        <f t="shared" si="0"/>
        <v>#N/A</v>
      </c>
      <c r="AD42" s="131" t="e">
        <f t="shared" si="5"/>
        <v>#N/A</v>
      </c>
    </row>
    <row r="43" spans="3:30" s="2" customFormat="1" ht="12.75">
      <c r="C43" s="96"/>
      <c r="D43" s="91"/>
      <c r="E43" s="91"/>
      <c r="F43" s="91"/>
      <c r="G43" s="91"/>
      <c r="H43" s="91"/>
      <c r="I43" s="91"/>
      <c r="J43" s="91"/>
      <c r="K43" s="91"/>
      <c r="L43" s="92"/>
      <c r="M43" s="92"/>
      <c r="N43" s="91"/>
      <c r="O43" s="91"/>
      <c r="P43" s="92"/>
      <c r="Q43" s="134">
        <v>-0.1523</v>
      </c>
      <c r="R43" s="91"/>
      <c r="S43" s="92"/>
      <c r="T43" s="91"/>
      <c r="U43" s="91"/>
      <c r="V43" s="102">
        <f t="shared" si="1"/>
      </c>
      <c r="W43" s="103">
        <f>IF(ISBLANK(N43),"",SUM($N$21:N43))</f>
      </c>
      <c r="X43" s="104">
        <f>IF(ISBLANK(N43),"",SQRT(SUM($V$21:V43)/SUM($N$21:N43)))</f>
      </c>
      <c r="Z43" s="129" t="e">
        <f t="shared" si="2"/>
        <v>#N/A</v>
      </c>
      <c r="AA43" s="130" t="e">
        <f t="shared" si="3"/>
        <v>#N/A</v>
      </c>
      <c r="AB43" s="130" t="e">
        <f t="shared" si="4"/>
        <v>#N/A</v>
      </c>
      <c r="AC43" s="130" t="e">
        <f t="shared" si="0"/>
        <v>#N/A</v>
      </c>
      <c r="AD43" s="131" t="e">
        <f t="shared" si="5"/>
        <v>#N/A</v>
      </c>
    </row>
    <row r="44" spans="3:30" s="2" customFormat="1" ht="12.75">
      <c r="C44" s="96"/>
      <c r="D44" s="91"/>
      <c r="E44" s="91"/>
      <c r="F44" s="91"/>
      <c r="G44" s="91"/>
      <c r="H44" s="91"/>
      <c r="I44" s="91"/>
      <c r="J44" s="91"/>
      <c r="K44" s="91"/>
      <c r="L44" s="92"/>
      <c r="M44" s="92"/>
      <c r="N44" s="91"/>
      <c r="O44" s="91"/>
      <c r="P44" s="92"/>
      <c r="Q44" s="134">
        <v>-0.13085</v>
      </c>
      <c r="R44" s="91"/>
      <c r="S44" s="92"/>
      <c r="T44" s="91"/>
      <c r="U44" s="91"/>
      <c r="V44" s="102">
        <f t="shared" si="1"/>
      </c>
      <c r="W44" s="103">
        <f>IF(ISBLANK(N44),"",SUM($N$21:N44))</f>
      </c>
      <c r="X44" s="104">
        <f>IF(ISBLANK(N44),"",SQRT(SUM($V$21:V44)/SUM($N$21:N44)))</f>
      </c>
      <c r="Z44" s="129" t="e">
        <f t="shared" si="2"/>
        <v>#N/A</v>
      </c>
      <c r="AA44" s="130" t="e">
        <f t="shared" si="3"/>
        <v>#N/A</v>
      </c>
      <c r="AB44" s="130" t="e">
        <f t="shared" si="4"/>
        <v>#N/A</v>
      </c>
      <c r="AC44" s="130" t="e">
        <f t="shared" si="0"/>
        <v>#N/A</v>
      </c>
      <c r="AD44" s="131" t="e">
        <f t="shared" si="5"/>
        <v>#N/A</v>
      </c>
    </row>
    <row r="45" spans="3:30" s="2" customFormat="1" ht="12.75">
      <c r="C45" s="96"/>
      <c r="D45" s="91"/>
      <c r="E45" s="91"/>
      <c r="F45" s="91"/>
      <c r="G45" s="91"/>
      <c r="H45" s="91"/>
      <c r="I45" s="91"/>
      <c r="J45" s="91"/>
      <c r="K45" s="91"/>
      <c r="L45" s="92"/>
      <c r="M45" s="92"/>
      <c r="N45" s="91"/>
      <c r="O45" s="91"/>
      <c r="P45" s="92"/>
      <c r="Q45" s="134">
        <v>-0.09499</v>
      </c>
      <c r="R45" s="91"/>
      <c r="S45" s="92"/>
      <c r="T45" s="91"/>
      <c r="U45" s="91"/>
      <c r="V45" s="102">
        <f t="shared" si="1"/>
      </c>
      <c r="W45" s="103">
        <f>IF(ISBLANK(N45),"",SUM($N$21:N45))</f>
      </c>
      <c r="X45" s="104">
        <f>IF(ISBLANK(N45),"",SQRT(SUM($V$21:V45)/SUM($N$21:N45)))</f>
      </c>
      <c r="Z45" s="129" t="e">
        <f t="shared" si="2"/>
        <v>#N/A</v>
      </c>
      <c r="AA45" s="130" t="e">
        <f t="shared" si="3"/>
        <v>#N/A</v>
      </c>
      <c r="AB45" s="130" t="e">
        <f t="shared" si="4"/>
        <v>#N/A</v>
      </c>
      <c r="AC45" s="130" t="e">
        <f t="shared" si="0"/>
        <v>#N/A</v>
      </c>
      <c r="AD45" s="131" t="e">
        <f t="shared" si="5"/>
        <v>#N/A</v>
      </c>
    </row>
    <row r="46" spans="3:30" s="2" customFormat="1" ht="12.75">
      <c r="C46" s="96"/>
      <c r="D46" s="91"/>
      <c r="E46" s="91"/>
      <c r="F46" s="91"/>
      <c r="G46" s="91"/>
      <c r="H46" s="91"/>
      <c r="I46" s="91"/>
      <c r="J46" s="91"/>
      <c r="K46" s="91"/>
      <c r="L46" s="92"/>
      <c r="M46" s="92"/>
      <c r="N46" s="91"/>
      <c r="O46" s="91"/>
      <c r="P46" s="92"/>
      <c r="Q46" s="134">
        <v>-0.14389</v>
      </c>
      <c r="R46" s="91"/>
      <c r="S46" s="92"/>
      <c r="T46" s="91"/>
      <c r="U46" s="91"/>
      <c r="V46" s="102">
        <f t="shared" si="1"/>
      </c>
      <c r="W46" s="103">
        <f>IF(ISBLANK(N46),"",SUM($N$21:N46))</f>
      </c>
      <c r="X46" s="104">
        <f>IF(ISBLANK(N46),"",SQRT(SUM($V$21:V46)/SUM($N$21:N46)))</f>
      </c>
      <c r="Z46" s="129" t="e">
        <f t="shared" si="2"/>
        <v>#N/A</v>
      </c>
      <c r="AA46" s="130" t="e">
        <f t="shared" si="3"/>
        <v>#N/A</v>
      </c>
      <c r="AB46" s="130" t="e">
        <f t="shared" si="4"/>
        <v>#N/A</v>
      </c>
      <c r="AC46" s="130" t="e">
        <f t="shared" si="0"/>
        <v>#N/A</v>
      </c>
      <c r="AD46" s="131" t="e">
        <f t="shared" si="5"/>
        <v>#N/A</v>
      </c>
    </row>
    <row r="47" spans="3:30" s="2" customFormat="1" ht="12.75">
      <c r="C47" s="96"/>
      <c r="D47" s="91"/>
      <c r="E47" s="91"/>
      <c r="F47" s="91"/>
      <c r="G47" s="91"/>
      <c r="H47" s="91"/>
      <c r="I47" s="91"/>
      <c r="J47" s="91"/>
      <c r="K47" s="91"/>
      <c r="L47" s="92"/>
      <c r="M47" s="92"/>
      <c r="N47" s="91"/>
      <c r="O47" s="91"/>
      <c r="P47" s="92"/>
      <c r="Q47" s="134">
        <v>-0.17119</v>
      </c>
      <c r="R47" s="91"/>
      <c r="S47" s="92"/>
      <c r="T47" s="91"/>
      <c r="U47" s="91"/>
      <c r="V47" s="102">
        <f t="shared" si="1"/>
      </c>
      <c r="W47" s="103">
        <f>IF(ISBLANK(N47),"",SUM($N$21:N47))</f>
      </c>
      <c r="X47" s="104">
        <f>IF(ISBLANK(N47),"",SQRT(SUM($V$21:V47)/SUM($N$21:N47)))</f>
      </c>
      <c r="Z47" s="129" t="e">
        <f t="shared" si="2"/>
        <v>#N/A</v>
      </c>
      <c r="AA47" s="130" t="e">
        <f t="shared" si="3"/>
        <v>#N/A</v>
      </c>
      <c r="AB47" s="130" t="e">
        <f t="shared" si="4"/>
        <v>#N/A</v>
      </c>
      <c r="AC47" s="130" t="e">
        <f t="shared" si="0"/>
        <v>#N/A</v>
      </c>
      <c r="AD47" s="131" t="e">
        <f t="shared" si="5"/>
        <v>#N/A</v>
      </c>
    </row>
    <row r="48" spans="3:30" s="2" customFormat="1" ht="12.75">
      <c r="C48" s="96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1"/>
      <c r="O48" s="91"/>
      <c r="P48" s="92"/>
      <c r="Q48" s="134">
        <v>-0.13095</v>
      </c>
      <c r="R48" s="91"/>
      <c r="S48" s="92"/>
      <c r="T48" s="91"/>
      <c r="U48" s="91"/>
      <c r="V48" s="102">
        <f t="shared" si="1"/>
      </c>
      <c r="W48" s="103">
        <f>IF(ISBLANK(N48),"",SUM($N$21:N48))</f>
      </c>
      <c r="X48" s="104">
        <f>IF(ISBLANK(N48),"",SQRT(SUM($V$21:V48)/SUM($N$21:N48)))</f>
      </c>
      <c r="Z48" s="129" t="e">
        <f t="shared" si="2"/>
        <v>#N/A</v>
      </c>
      <c r="AA48" s="130" t="e">
        <f t="shared" si="3"/>
        <v>#N/A</v>
      </c>
      <c r="AB48" s="130" t="e">
        <f t="shared" si="4"/>
        <v>#N/A</v>
      </c>
      <c r="AC48" s="130" t="e">
        <f t="shared" si="0"/>
        <v>#N/A</v>
      </c>
      <c r="AD48" s="131" t="e">
        <f t="shared" si="5"/>
        <v>#N/A</v>
      </c>
    </row>
    <row r="49" spans="3:30" s="2" customFormat="1" ht="12.75">
      <c r="C49" s="96"/>
      <c r="D49" s="91"/>
      <c r="E49" s="91"/>
      <c r="F49" s="91"/>
      <c r="G49" s="91"/>
      <c r="H49" s="91"/>
      <c r="I49" s="91"/>
      <c r="J49" s="91"/>
      <c r="K49" s="91"/>
      <c r="L49" s="92"/>
      <c r="M49" s="92"/>
      <c r="N49" s="91"/>
      <c r="O49" s="91"/>
      <c r="P49" s="92"/>
      <c r="Q49" s="92"/>
      <c r="R49" s="91"/>
      <c r="S49" s="92"/>
      <c r="T49" s="91"/>
      <c r="U49" s="91"/>
      <c r="V49" s="102">
        <f t="shared" si="1"/>
      </c>
      <c r="W49" s="103">
        <f>IF(ISBLANK(N49),"",SUM($N$21:N49))</f>
      </c>
      <c r="X49" s="104">
        <f>IF(ISBLANK(N49),"",SQRT(SUM($V$21:V49)/SUM($N$21:N49)))</f>
      </c>
      <c r="Z49" s="129" t="e">
        <f t="shared" si="2"/>
        <v>#N/A</v>
      </c>
      <c r="AA49" s="130" t="e">
        <f t="shared" si="3"/>
        <v>#N/A</v>
      </c>
      <c r="AB49" s="130" t="e">
        <f t="shared" si="4"/>
        <v>#N/A</v>
      </c>
      <c r="AC49" s="130" t="e">
        <f t="shared" si="0"/>
        <v>#N/A</v>
      </c>
      <c r="AD49" s="131" t="e">
        <f t="shared" si="5"/>
        <v>#N/A</v>
      </c>
    </row>
    <row r="50" spans="3:30" s="2" customFormat="1" ht="12.75">
      <c r="C50" s="96"/>
      <c r="D50" s="91"/>
      <c r="E50" s="91"/>
      <c r="F50" s="91"/>
      <c r="G50" s="91"/>
      <c r="H50" s="91"/>
      <c r="I50" s="91"/>
      <c r="J50" s="91"/>
      <c r="K50" s="91"/>
      <c r="L50" s="92"/>
      <c r="M50" s="92"/>
      <c r="N50" s="91"/>
      <c r="O50" s="91"/>
      <c r="P50" s="92"/>
      <c r="Q50" s="92"/>
      <c r="R50" s="91"/>
      <c r="S50" s="92"/>
      <c r="T50" s="91"/>
      <c r="U50" s="91"/>
      <c r="V50" s="102">
        <f t="shared" si="1"/>
      </c>
      <c r="W50" s="103">
        <f>IF(ISBLANK(N50),"",SUM($N$21:N50))</f>
      </c>
      <c r="X50" s="104">
        <f>IF(ISBLANK(N50),"",SQRT(SUM($V$21:V50)/SUM($N$21:N50)))</f>
      </c>
      <c r="Z50" s="129" t="e">
        <f t="shared" si="2"/>
        <v>#N/A</v>
      </c>
      <c r="AA50" s="130" t="e">
        <f t="shared" si="3"/>
        <v>#N/A</v>
      </c>
      <c r="AB50" s="130" t="e">
        <f t="shared" si="4"/>
        <v>#N/A</v>
      </c>
      <c r="AC50" s="130" t="e">
        <f t="shared" si="0"/>
        <v>#N/A</v>
      </c>
      <c r="AD50" s="131" t="e">
        <f t="shared" si="5"/>
        <v>#N/A</v>
      </c>
    </row>
    <row r="51" spans="3:30" s="2" customFormat="1" ht="12.75">
      <c r="C51" s="96"/>
      <c r="D51" s="91"/>
      <c r="E51" s="91"/>
      <c r="F51" s="91"/>
      <c r="G51" s="91"/>
      <c r="H51" s="91"/>
      <c r="I51" s="91"/>
      <c r="J51" s="91"/>
      <c r="K51" s="91"/>
      <c r="L51" s="92"/>
      <c r="M51" s="92"/>
      <c r="N51" s="91"/>
      <c r="O51" s="91"/>
      <c r="P51" s="92"/>
      <c r="Q51" s="92"/>
      <c r="R51" s="91"/>
      <c r="S51" s="92"/>
      <c r="T51" s="91"/>
      <c r="U51" s="91"/>
      <c r="V51" s="102">
        <f t="shared" si="1"/>
      </c>
      <c r="W51" s="103">
        <f>IF(ISBLANK(N51),"",SUM($N$21:N51))</f>
      </c>
      <c r="X51" s="104">
        <f>IF(ISBLANK(N51),"",SQRT(SUM($V$21:V51)/SUM($N$21:N51)))</f>
      </c>
      <c r="Z51" s="129" t="e">
        <f t="shared" si="2"/>
        <v>#N/A</v>
      </c>
      <c r="AA51" s="130" t="e">
        <f t="shared" si="3"/>
        <v>#N/A</v>
      </c>
      <c r="AB51" s="130" t="e">
        <f t="shared" si="4"/>
        <v>#N/A</v>
      </c>
      <c r="AC51" s="130" t="e">
        <f t="shared" si="0"/>
        <v>#N/A</v>
      </c>
      <c r="AD51" s="131" t="e">
        <f t="shared" si="5"/>
        <v>#N/A</v>
      </c>
    </row>
    <row r="52" spans="3:30" s="2" customFormat="1" ht="12.75">
      <c r="C52" s="96"/>
      <c r="D52" s="91"/>
      <c r="E52" s="91"/>
      <c r="F52" s="91"/>
      <c r="G52" s="91"/>
      <c r="H52" s="91"/>
      <c r="I52" s="91"/>
      <c r="J52" s="91"/>
      <c r="K52" s="91"/>
      <c r="L52" s="92"/>
      <c r="M52" s="92"/>
      <c r="N52" s="91"/>
      <c r="O52" s="91"/>
      <c r="P52" s="92"/>
      <c r="Q52" s="92"/>
      <c r="R52" s="91"/>
      <c r="S52" s="92"/>
      <c r="T52" s="91"/>
      <c r="U52" s="91"/>
      <c r="V52" s="102">
        <f t="shared" si="1"/>
      </c>
      <c r="W52" s="103">
        <f>IF(ISBLANK(N52),"",SUM($N$21:N52))</f>
      </c>
      <c r="X52" s="104">
        <f>IF(ISBLANK(N52),"",SQRT(SUM($V$21:V52)/SUM($N$21:N52)))</f>
      </c>
      <c r="Z52" s="129" t="e">
        <f t="shared" si="2"/>
        <v>#N/A</v>
      </c>
      <c r="AA52" s="130" t="e">
        <f t="shared" si="3"/>
        <v>#N/A</v>
      </c>
      <c r="AB52" s="130" t="e">
        <f t="shared" si="4"/>
        <v>#N/A</v>
      </c>
      <c r="AC52" s="130" t="e">
        <f t="shared" si="0"/>
        <v>#N/A</v>
      </c>
      <c r="AD52" s="131" t="e">
        <f t="shared" si="5"/>
        <v>#N/A</v>
      </c>
    </row>
    <row r="53" spans="3:30" s="2" customFormat="1" ht="12.75">
      <c r="C53" s="96"/>
      <c r="D53" s="91"/>
      <c r="E53" s="91"/>
      <c r="F53" s="91"/>
      <c r="G53" s="91"/>
      <c r="H53" s="91"/>
      <c r="I53" s="91"/>
      <c r="J53" s="91"/>
      <c r="K53" s="91"/>
      <c r="L53" s="92"/>
      <c r="M53" s="92"/>
      <c r="N53" s="91"/>
      <c r="O53" s="91"/>
      <c r="P53" s="92"/>
      <c r="Q53" s="92"/>
      <c r="R53" s="91"/>
      <c r="S53" s="92"/>
      <c r="T53" s="91"/>
      <c r="U53" s="91"/>
      <c r="V53" s="102">
        <f t="shared" si="1"/>
      </c>
      <c r="W53" s="103">
        <f>IF(ISBLANK(N53),"",SUM($N$21:N53))</f>
      </c>
      <c r="X53" s="104">
        <f>IF(ISBLANK(N53),"",SQRT(SUM($V$21:V53)/SUM($N$21:N53)))</f>
      </c>
      <c r="Z53" s="129" t="e">
        <f t="shared" si="2"/>
        <v>#N/A</v>
      </c>
      <c r="AA53" s="130" t="e">
        <f t="shared" si="3"/>
        <v>#N/A</v>
      </c>
      <c r="AB53" s="130" t="e">
        <f t="shared" si="4"/>
        <v>#N/A</v>
      </c>
      <c r="AC53" s="130" t="e">
        <f aca="true" t="shared" si="6" ref="AC53:AC84">IF(ISBLANK(P53),#N/A,P53-$C$4*3)</f>
        <v>#N/A</v>
      </c>
      <c r="AD53" s="131" t="e">
        <f t="shared" si="5"/>
        <v>#N/A</v>
      </c>
    </row>
    <row r="54" spans="3:30" s="2" customFormat="1" ht="12.75">
      <c r="C54" s="96"/>
      <c r="D54" s="91"/>
      <c r="E54" s="91"/>
      <c r="F54" s="91"/>
      <c r="G54" s="91"/>
      <c r="H54" s="91"/>
      <c r="I54" s="91"/>
      <c r="J54" s="91"/>
      <c r="K54" s="91"/>
      <c r="L54" s="92"/>
      <c r="M54" s="92"/>
      <c r="N54" s="91"/>
      <c r="O54" s="91"/>
      <c r="P54" s="92"/>
      <c r="Q54" s="92"/>
      <c r="R54" s="91"/>
      <c r="S54" s="92"/>
      <c r="T54" s="91"/>
      <c r="U54" s="91"/>
      <c r="V54" s="102">
        <f t="shared" si="1"/>
      </c>
      <c r="W54" s="103">
        <f>IF(ISBLANK(N54),"",SUM($N$21:N54))</f>
      </c>
      <c r="X54" s="104">
        <f>IF(ISBLANK(N54),"",SQRT(SUM($V$21:V54)/SUM($N$21:N54)))</f>
      </c>
      <c r="Z54" s="129" t="e">
        <f t="shared" si="2"/>
        <v>#N/A</v>
      </c>
      <c r="AA54" s="130" t="e">
        <f t="shared" si="3"/>
        <v>#N/A</v>
      </c>
      <c r="AB54" s="130" t="e">
        <f t="shared" si="4"/>
        <v>#N/A</v>
      </c>
      <c r="AC54" s="130" t="e">
        <f t="shared" si="6"/>
        <v>#N/A</v>
      </c>
      <c r="AD54" s="131" t="e">
        <f t="shared" si="5"/>
        <v>#N/A</v>
      </c>
    </row>
    <row r="55" spans="3:30" s="2" customFormat="1" ht="12.75">
      <c r="C55" s="96"/>
      <c r="D55" s="91"/>
      <c r="E55" s="91"/>
      <c r="F55" s="91"/>
      <c r="G55" s="91"/>
      <c r="H55" s="91"/>
      <c r="I55" s="91"/>
      <c r="J55" s="91"/>
      <c r="K55" s="91"/>
      <c r="L55" s="92"/>
      <c r="M55" s="92"/>
      <c r="N55" s="91"/>
      <c r="O55" s="91"/>
      <c r="P55" s="92"/>
      <c r="Q55" s="92"/>
      <c r="R55" s="91"/>
      <c r="S55" s="92"/>
      <c r="T55" s="91"/>
      <c r="U55" s="91"/>
      <c r="V55" s="102">
        <f t="shared" si="1"/>
      </c>
      <c r="W55" s="103">
        <f>IF(ISBLANK(N55),"",SUM($N$21:N55))</f>
      </c>
      <c r="X55" s="104">
        <f>IF(ISBLANK(N55),"",SQRT(SUM($V$21:V55)/SUM($N$21:N55)))</f>
      </c>
      <c r="Z55" s="129" t="e">
        <f t="shared" si="2"/>
        <v>#N/A</v>
      </c>
      <c r="AA55" s="130" t="e">
        <f t="shared" si="3"/>
        <v>#N/A</v>
      </c>
      <c r="AB55" s="130" t="e">
        <f t="shared" si="4"/>
        <v>#N/A</v>
      </c>
      <c r="AC55" s="130" t="e">
        <f t="shared" si="6"/>
        <v>#N/A</v>
      </c>
      <c r="AD55" s="131" t="e">
        <f t="shared" si="5"/>
        <v>#N/A</v>
      </c>
    </row>
    <row r="56" spans="3:30" s="2" customFormat="1" ht="12.75">
      <c r="C56" s="96"/>
      <c r="D56" s="91"/>
      <c r="E56" s="91"/>
      <c r="F56" s="91"/>
      <c r="G56" s="91"/>
      <c r="H56" s="91"/>
      <c r="I56" s="91"/>
      <c r="J56" s="91"/>
      <c r="K56" s="91"/>
      <c r="L56" s="92"/>
      <c r="M56" s="92"/>
      <c r="N56" s="91"/>
      <c r="O56" s="91"/>
      <c r="P56" s="92"/>
      <c r="Q56" s="92"/>
      <c r="R56" s="91"/>
      <c r="S56" s="92"/>
      <c r="T56" s="91"/>
      <c r="U56" s="91"/>
      <c r="V56" s="102">
        <f t="shared" si="1"/>
      </c>
      <c r="W56" s="103">
        <f>IF(ISBLANK(N56),"",SUM($N$21:N56))</f>
      </c>
      <c r="X56" s="104">
        <f>IF(ISBLANK(N56),"",SQRT(SUM($V$21:V56)/SUM($N$21:N56)))</f>
      </c>
      <c r="Z56" s="129" t="e">
        <f t="shared" si="2"/>
        <v>#N/A</v>
      </c>
      <c r="AA56" s="130" t="e">
        <f t="shared" si="3"/>
        <v>#N/A</v>
      </c>
      <c r="AB56" s="130" t="e">
        <f t="shared" si="4"/>
        <v>#N/A</v>
      </c>
      <c r="AC56" s="130" t="e">
        <f t="shared" si="6"/>
        <v>#N/A</v>
      </c>
      <c r="AD56" s="131" t="e">
        <f t="shared" si="5"/>
        <v>#N/A</v>
      </c>
    </row>
    <row r="57" spans="3:30" s="2" customFormat="1" ht="12.75">
      <c r="C57" s="96"/>
      <c r="D57" s="91"/>
      <c r="E57" s="91"/>
      <c r="F57" s="91"/>
      <c r="G57" s="91"/>
      <c r="H57" s="91"/>
      <c r="I57" s="91"/>
      <c r="J57" s="91"/>
      <c r="K57" s="91"/>
      <c r="L57" s="92"/>
      <c r="M57" s="92"/>
      <c r="N57" s="91"/>
      <c r="O57" s="91"/>
      <c r="P57" s="92"/>
      <c r="Q57" s="92"/>
      <c r="R57" s="91"/>
      <c r="S57" s="92"/>
      <c r="T57" s="91"/>
      <c r="U57" s="91"/>
      <c r="V57" s="102">
        <f t="shared" si="1"/>
      </c>
      <c r="W57" s="103">
        <f>IF(ISBLANK(N57),"",SUM($N$21:N57))</f>
      </c>
      <c r="X57" s="104">
        <f>IF(ISBLANK(N57),"",SQRT(SUM($V$21:V57)/SUM($N$21:N57)))</f>
      </c>
      <c r="Z57" s="129" t="e">
        <f t="shared" si="2"/>
        <v>#N/A</v>
      </c>
      <c r="AA57" s="130" t="e">
        <f t="shared" si="3"/>
        <v>#N/A</v>
      </c>
      <c r="AB57" s="130" t="e">
        <f t="shared" si="4"/>
        <v>#N/A</v>
      </c>
      <c r="AC57" s="130" t="e">
        <f t="shared" si="6"/>
        <v>#N/A</v>
      </c>
      <c r="AD57" s="131" t="e">
        <f t="shared" si="5"/>
        <v>#N/A</v>
      </c>
    </row>
    <row r="58" spans="3:30" s="2" customFormat="1" ht="12.75">
      <c r="C58" s="96"/>
      <c r="D58" s="91"/>
      <c r="E58" s="91"/>
      <c r="F58" s="91"/>
      <c r="G58" s="91"/>
      <c r="H58" s="91"/>
      <c r="I58" s="91"/>
      <c r="J58" s="91"/>
      <c r="K58" s="91"/>
      <c r="L58" s="92"/>
      <c r="M58" s="92"/>
      <c r="N58" s="91"/>
      <c r="O58" s="91"/>
      <c r="P58" s="92"/>
      <c r="Q58" s="92"/>
      <c r="R58" s="91"/>
      <c r="S58" s="92"/>
      <c r="T58" s="91"/>
      <c r="U58" s="91"/>
      <c r="V58" s="102">
        <f t="shared" si="1"/>
      </c>
      <c r="W58" s="103">
        <f>IF(ISBLANK(N58),"",SUM($N$21:N58))</f>
      </c>
      <c r="X58" s="104">
        <f>IF(ISBLANK(N58),"",SQRT(SUM($V$21:V58)/SUM($N$21:N58)))</f>
      </c>
      <c r="Z58" s="129" t="e">
        <f t="shared" si="2"/>
        <v>#N/A</v>
      </c>
      <c r="AA58" s="130" t="e">
        <f t="shared" si="3"/>
        <v>#N/A</v>
      </c>
      <c r="AB58" s="130" t="e">
        <f t="shared" si="4"/>
        <v>#N/A</v>
      </c>
      <c r="AC58" s="130" t="e">
        <f t="shared" si="6"/>
        <v>#N/A</v>
      </c>
      <c r="AD58" s="131" t="e">
        <f t="shared" si="5"/>
        <v>#N/A</v>
      </c>
    </row>
    <row r="59" spans="3:30" ht="12.75">
      <c r="C59" s="97"/>
      <c r="D59" s="86"/>
      <c r="E59" s="86"/>
      <c r="F59" s="86"/>
      <c r="G59" s="86"/>
      <c r="H59" s="86"/>
      <c r="I59" s="86"/>
      <c r="J59" s="86"/>
      <c r="K59" s="86"/>
      <c r="L59" s="89"/>
      <c r="M59" s="89"/>
      <c r="N59" s="86"/>
      <c r="O59" s="86"/>
      <c r="P59" s="89"/>
      <c r="Q59" s="89"/>
      <c r="R59" s="86"/>
      <c r="S59" s="89"/>
      <c r="T59" s="86"/>
      <c r="U59" s="86"/>
      <c r="V59" s="105">
        <f t="shared" si="1"/>
      </c>
      <c r="W59" s="106">
        <f>IF(ISBLANK(N59),"",SUM($N$21:N59))</f>
      </c>
      <c r="X59" s="107">
        <f>IF(ISBLANK(N59),"",SQRT(SUM($V$21:V59)/SUM($N$21:N59)))</f>
      </c>
      <c r="Z59" s="129" t="e">
        <f t="shared" si="2"/>
        <v>#N/A</v>
      </c>
      <c r="AA59" s="130" t="e">
        <f t="shared" si="3"/>
        <v>#N/A</v>
      </c>
      <c r="AB59" s="130" t="e">
        <f t="shared" si="4"/>
        <v>#N/A</v>
      </c>
      <c r="AC59" s="130" t="e">
        <f t="shared" si="6"/>
        <v>#N/A</v>
      </c>
      <c r="AD59" s="131" t="e">
        <f t="shared" si="5"/>
        <v>#N/A</v>
      </c>
    </row>
    <row r="60" spans="3:30" ht="12.75">
      <c r="C60" s="97"/>
      <c r="D60" s="86"/>
      <c r="E60" s="86"/>
      <c r="F60" s="86"/>
      <c r="G60" s="86"/>
      <c r="H60" s="86"/>
      <c r="I60" s="86"/>
      <c r="J60" s="86"/>
      <c r="K60" s="86"/>
      <c r="L60" s="89"/>
      <c r="M60" s="89"/>
      <c r="N60" s="86"/>
      <c r="O60" s="86"/>
      <c r="P60" s="89"/>
      <c r="Q60" s="89"/>
      <c r="R60" s="86"/>
      <c r="S60" s="89"/>
      <c r="T60" s="86"/>
      <c r="U60" s="86"/>
      <c r="V60" s="105">
        <f t="shared" si="1"/>
      </c>
      <c r="W60" s="106">
        <f>IF(ISBLANK(N60),"",SUM($N$21:N60))</f>
      </c>
      <c r="X60" s="107">
        <f>IF(ISBLANK(N60),"",SQRT(SUM($V$21:V60)/SUM($N$21:N60)))</f>
      </c>
      <c r="Z60" s="129" t="e">
        <f t="shared" si="2"/>
        <v>#N/A</v>
      </c>
      <c r="AA60" s="130" t="e">
        <f t="shared" si="3"/>
        <v>#N/A</v>
      </c>
      <c r="AB60" s="130" t="e">
        <f t="shared" si="4"/>
        <v>#N/A</v>
      </c>
      <c r="AC60" s="130" t="e">
        <f t="shared" si="6"/>
        <v>#N/A</v>
      </c>
      <c r="AD60" s="131" t="e">
        <f t="shared" si="5"/>
        <v>#N/A</v>
      </c>
    </row>
    <row r="61" spans="3:30" ht="12.75">
      <c r="C61" s="97"/>
      <c r="D61" s="86"/>
      <c r="E61" s="86"/>
      <c r="F61" s="86"/>
      <c r="G61" s="86"/>
      <c r="H61" s="86"/>
      <c r="I61" s="86"/>
      <c r="J61" s="86"/>
      <c r="K61" s="86"/>
      <c r="L61" s="89"/>
      <c r="M61" s="89"/>
      <c r="N61" s="86"/>
      <c r="O61" s="86"/>
      <c r="P61" s="89"/>
      <c r="Q61" s="89"/>
      <c r="R61" s="86"/>
      <c r="S61" s="89"/>
      <c r="T61" s="86"/>
      <c r="U61" s="86"/>
      <c r="V61" s="105"/>
      <c r="W61" s="106"/>
      <c r="X61" s="108"/>
      <c r="Z61" s="129" t="e">
        <f t="shared" si="2"/>
        <v>#N/A</v>
      </c>
      <c r="AA61" s="130" t="e">
        <f t="shared" si="3"/>
        <v>#N/A</v>
      </c>
      <c r="AB61" s="130" t="e">
        <f t="shared" si="4"/>
        <v>#N/A</v>
      </c>
      <c r="AC61" s="130" t="e">
        <f t="shared" si="6"/>
        <v>#N/A</v>
      </c>
      <c r="AD61" s="131" t="e">
        <f t="shared" si="5"/>
        <v>#N/A</v>
      </c>
    </row>
    <row r="62" spans="3:30" ht="12.75">
      <c r="C62" s="97"/>
      <c r="D62" s="86"/>
      <c r="E62" s="86"/>
      <c r="F62" s="86"/>
      <c r="G62" s="86"/>
      <c r="H62" s="86"/>
      <c r="I62" s="86"/>
      <c r="J62" s="86"/>
      <c r="K62" s="86"/>
      <c r="L62" s="89"/>
      <c r="M62" s="89"/>
      <c r="N62" s="86"/>
      <c r="O62" s="86"/>
      <c r="P62" s="89"/>
      <c r="Q62" s="89"/>
      <c r="R62" s="86"/>
      <c r="S62" s="89"/>
      <c r="T62" s="86"/>
      <c r="U62" s="86"/>
      <c r="V62" s="105"/>
      <c r="W62" s="106"/>
      <c r="X62" s="108"/>
      <c r="Z62" s="129" t="e">
        <f t="shared" si="2"/>
        <v>#N/A</v>
      </c>
      <c r="AA62" s="130" t="e">
        <f t="shared" si="3"/>
        <v>#N/A</v>
      </c>
      <c r="AB62" s="130" t="e">
        <f t="shared" si="4"/>
        <v>#N/A</v>
      </c>
      <c r="AC62" s="130" t="e">
        <f t="shared" si="6"/>
        <v>#N/A</v>
      </c>
      <c r="AD62" s="131" t="e">
        <f t="shared" si="5"/>
        <v>#N/A</v>
      </c>
    </row>
    <row r="63" spans="3:30" ht="12.75">
      <c r="C63" s="97"/>
      <c r="D63" s="86"/>
      <c r="E63" s="86"/>
      <c r="F63" s="86"/>
      <c r="G63" s="86"/>
      <c r="H63" s="86"/>
      <c r="I63" s="86"/>
      <c r="J63" s="86"/>
      <c r="K63" s="86"/>
      <c r="L63" s="89"/>
      <c r="M63" s="89"/>
      <c r="N63" s="86"/>
      <c r="O63" s="86"/>
      <c r="P63" s="89"/>
      <c r="Q63" s="89"/>
      <c r="R63" s="86"/>
      <c r="S63" s="89"/>
      <c r="T63" s="86"/>
      <c r="U63" s="86"/>
      <c r="V63" s="105"/>
      <c r="W63" s="106"/>
      <c r="X63" s="108"/>
      <c r="Z63" s="129" t="e">
        <f t="shared" si="2"/>
        <v>#N/A</v>
      </c>
      <c r="AA63" s="130" t="e">
        <f t="shared" si="3"/>
        <v>#N/A</v>
      </c>
      <c r="AB63" s="130" t="e">
        <f t="shared" si="4"/>
        <v>#N/A</v>
      </c>
      <c r="AC63" s="130" t="e">
        <f t="shared" si="6"/>
        <v>#N/A</v>
      </c>
      <c r="AD63" s="131" t="e">
        <f t="shared" si="5"/>
        <v>#N/A</v>
      </c>
    </row>
    <row r="64" spans="3:30" ht="12.75">
      <c r="C64" s="97"/>
      <c r="D64" s="86"/>
      <c r="E64" s="86"/>
      <c r="F64" s="86"/>
      <c r="G64" s="86"/>
      <c r="H64" s="86"/>
      <c r="I64" s="86"/>
      <c r="J64" s="86"/>
      <c r="K64" s="86"/>
      <c r="L64" s="89"/>
      <c r="M64" s="89"/>
      <c r="N64" s="86"/>
      <c r="O64" s="86"/>
      <c r="P64" s="89"/>
      <c r="Q64" s="89"/>
      <c r="R64" s="86"/>
      <c r="S64" s="89"/>
      <c r="T64" s="86"/>
      <c r="U64" s="86"/>
      <c r="V64" s="105"/>
      <c r="W64" s="106"/>
      <c r="X64" s="108"/>
      <c r="Z64" s="129" t="e">
        <f t="shared" si="2"/>
        <v>#N/A</v>
      </c>
      <c r="AA64" s="130" t="e">
        <f t="shared" si="3"/>
        <v>#N/A</v>
      </c>
      <c r="AB64" s="130" t="e">
        <f t="shared" si="4"/>
        <v>#N/A</v>
      </c>
      <c r="AC64" s="130" t="e">
        <f t="shared" si="6"/>
        <v>#N/A</v>
      </c>
      <c r="AD64" s="131" t="e">
        <f t="shared" si="5"/>
        <v>#N/A</v>
      </c>
    </row>
    <row r="65" spans="3:30" ht="12.75">
      <c r="C65" s="97"/>
      <c r="D65" s="86"/>
      <c r="E65" s="86"/>
      <c r="F65" s="86"/>
      <c r="G65" s="86"/>
      <c r="H65" s="86"/>
      <c r="I65" s="86"/>
      <c r="J65" s="86"/>
      <c r="K65" s="86"/>
      <c r="L65" s="89"/>
      <c r="M65" s="89"/>
      <c r="N65" s="86"/>
      <c r="O65" s="86"/>
      <c r="P65" s="89"/>
      <c r="Q65" s="89"/>
      <c r="R65" s="86"/>
      <c r="S65" s="89"/>
      <c r="T65" s="86"/>
      <c r="U65" s="86"/>
      <c r="V65" s="105"/>
      <c r="W65" s="106"/>
      <c r="X65" s="108"/>
      <c r="Z65" s="129" t="e">
        <f t="shared" si="2"/>
        <v>#N/A</v>
      </c>
      <c r="AA65" s="130" t="e">
        <f t="shared" si="3"/>
        <v>#N/A</v>
      </c>
      <c r="AB65" s="130" t="e">
        <f t="shared" si="4"/>
        <v>#N/A</v>
      </c>
      <c r="AC65" s="130" t="e">
        <f t="shared" si="6"/>
        <v>#N/A</v>
      </c>
      <c r="AD65" s="131" t="e">
        <f t="shared" si="5"/>
        <v>#N/A</v>
      </c>
    </row>
    <row r="66" spans="3:30" ht="12.75">
      <c r="C66" s="97"/>
      <c r="D66" s="86"/>
      <c r="E66" s="86"/>
      <c r="F66" s="86"/>
      <c r="G66" s="86"/>
      <c r="H66" s="86"/>
      <c r="I66" s="86"/>
      <c r="J66" s="86"/>
      <c r="K66" s="86"/>
      <c r="L66" s="89"/>
      <c r="M66" s="89"/>
      <c r="N66" s="86"/>
      <c r="O66" s="86"/>
      <c r="P66" s="89"/>
      <c r="Q66" s="89"/>
      <c r="R66" s="86"/>
      <c r="S66" s="89"/>
      <c r="T66" s="86"/>
      <c r="U66" s="86"/>
      <c r="V66" s="105"/>
      <c r="W66" s="106"/>
      <c r="X66" s="108"/>
      <c r="Z66" s="129" t="e">
        <f t="shared" si="2"/>
        <v>#N/A</v>
      </c>
      <c r="AA66" s="130" t="e">
        <f t="shared" si="3"/>
        <v>#N/A</v>
      </c>
      <c r="AB66" s="130" t="e">
        <f t="shared" si="4"/>
        <v>#N/A</v>
      </c>
      <c r="AC66" s="130" t="e">
        <f t="shared" si="6"/>
        <v>#N/A</v>
      </c>
      <c r="AD66" s="131" t="e">
        <f t="shared" si="5"/>
        <v>#N/A</v>
      </c>
    </row>
    <row r="67" spans="3:30" ht="12.75">
      <c r="C67" s="97"/>
      <c r="D67" s="86"/>
      <c r="E67" s="86"/>
      <c r="F67" s="86"/>
      <c r="G67" s="86"/>
      <c r="H67" s="86"/>
      <c r="I67" s="86"/>
      <c r="J67" s="86"/>
      <c r="K67" s="86"/>
      <c r="L67" s="89"/>
      <c r="M67" s="89"/>
      <c r="N67" s="86"/>
      <c r="O67" s="86"/>
      <c r="P67" s="89"/>
      <c r="Q67" s="89"/>
      <c r="R67" s="86"/>
      <c r="S67" s="89"/>
      <c r="T67" s="86"/>
      <c r="U67" s="86"/>
      <c r="V67" s="105"/>
      <c r="W67" s="106"/>
      <c r="X67" s="108"/>
      <c r="Z67" s="129" t="e">
        <f t="shared" si="2"/>
        <v>#N/A</v>
      </c>
      <c r="AA67" s="130" t="e">
        <f t="shared" si="3"/>
        <v>#N/A</v>
      </c>
      <c r="AB67" s="130" t="e">
        <f t="shared" si="4"/>
        <v>#N/A</v>
      </c>
      <c r="AC67" s="130" t="e">
        <f t="shared" si="6"/>
        <v>#N/A</v>
      </c>
      <c r="AD67" s="131" t="e">
        <f t="shared" si="5"/>
        <v>#N/A</v>
      </c>
    </row>
    <row r="68" spans="3:30" ht="12.75">
      <c r="C68" s="97"/>
      <c r="D68" s="86"/>
      <c r="E68" s="86"/>
      <c r="F68" s="86"/>
      <c r="G68" s="86"/>
      <c r="H68" s="86"/>
      <c r="I68" s="86"/>
      <c r="J68" s="86"/>
      <c r="K68" s="86"/>
      <c r="L68" s="89"/>
      <c r="M68" s="89"/>
      <c r="N68" s="86"/>
      <c r="O68" s="86"/>
      <c r="P68" s="89"/>
      <c r="Q68" s="89"/>
      <c r="R68" s="86"/>
      <c r="S68" s="89"/>
      <c r="T68" s="86"/>
      <c r="U68" s="86"/>
      <c r="V68" s="105"/>
      <c r="W68" s="106"/>
      <c r="X68" s="108"/>
      <c r="Z68" s="129" t="e">
        <f t="shared" si="2"/>
        <v>#N/A</v>
      </c>
      <c r="AA68" s="130" t="e">
        <f t="shared" si="3"/>
        <v>#N/A</v>
      </c>
      <c r="AB68" s="130" t="e">
        <f t="shared" si="4"/>
        <v>#N/A</v>
      </c>
      <c r="AC68" s="130" t="e">
        <f t="shared" si="6"/>
        <v>#N/A</v>
      </c>
      <c r="AD68" s="131" t="e">
        <f t="shared" si="5"/>
        <v>#N/A</v>
      </c>
    </row>
    <row r="69" spans="3:30" ht="12.75">
      <c r="C69" s="97"/>
      <c r="D69" s="86"/>
      <c r="E69" s="86"/>
      <c r="F69" s="86"/>
      <c r="G69" s="86"/>
      <c r="H69" s="86"/>
      <c r="I69" s="86"/>
      <c r="J69" s="86"/>
      <c r="K69" s="86"/>
      <c r="L69" s="89"/>
      <c r="M69" s="89"/>
      <c r="N69" s="86"/>
      <c r="O69" s="86"/>
      <c r="P69" s="89"/>
      <c r="Q69" s="89"/>
      <c r="R69" s="86"/>
      <c r="S69" s="89"/>
      <c r="T69" s="86"/>
      <c r="U69" s="86"/>
      <c r="V69" s="105"/>
      <c r="W69" s="106"/>
      <c r="X69" s="108"/>
      <c r="Z69" s="129" t="e">
        <f t="shared" si="2"/>
        <v>#N/A</v>
      </c>
      <c r="AA69" s="130" t="e">
        <f t="shared" si="3"/>
        <v>#N/A</v>
      </c>
      <c r="AB69" s="130" t="e">
        <f t="shared" si="4"/>
        <v>#N/A</v>
      </c>
      <c r="AC69" s="130" t="e">
        <f t="shared" si="6"/>
        <v>#N/A</v>
      </c>
      <c r="AD69" s="131" t="e">
        <f t="shared" si="5"/>
        <v>#N/A</v>
      </c>
    </row>
    <row r="70" spans="3:30" ht="12.75">
      <c r="C70" s="97"/>
      <c r="D70" s="86"/>
      <c r="E70" s="86"/>
      <c r="F70" s="86"/>
      <c r="G70" s="86"/>
      <c r="H70" s="86"/>
      <c r="I70" s="86"/>
      <c r="J70" s="86"/>
      <c r="K70" s="86"/>
      <c r="L70" s="89"/>
      <c r="M70" s="89"/>
      <c r="N70" s="86"/>
      <c r="O70" s="86"/>
      <c r="P70" s="89"/>
      <c r="Q70" s="89"/>
      <c r="R70" s="86"/>
      <c r="S70" s="89"/>
      <c r="T70" s="86"/>
      <c r="U70" s="86"/>
      <c r="V70" s="105"/>
      <c r="W70" s="106"/>
      <c r="X70" s="108"/>
      <c r="Z70" s="129" t="e">
        <f t="shared" si="2"/>
        <v>#N/A</v>
      </c>
      <c r="AA70" s="130" t="e">
        <f t="shared" si="3"/>
        <v>#N/A</v>
      </c>
      <c r="AB70" s="130" t="e">
        <f t="shared" si="4"/>
        <v>#N/A</v>
      </c>
      <c r="AC70" s="130" t="e">
        <f t="shared" si="6"/>
        <v>#N/A</v>
      </c>
      <c r="AD70" s="131" t="e">
        <f t="shared" si="5"/>
        <v>#N/A</v>
      </c>
    </row>
    <row r="71" spans="3:30" ht="12.75">
      <c r="C71" s="97"/>
      <c r="D71" s="86"/>
      <c r="E71" s="86"/>
      <c r="F71" s="86"/>
      <c r="G71" s="86"/>
      <c r="H71" s="86"/>
      <c r="I71" s="86"/>
      <c r="J71" s="86"/>
      <c r="K71" s="86"/>
      <c r="L71" s="89"/>
      <c r="M71" s="89"/>
      <c r="N71" s="86"/>
      <c r="O71" s="86"/>
      <c r="P71" s="89"/>
      <c r="Q71" s="89"/>
      <c r="R71" s="86"/>
      <c r="S71" s="89"/>
      <c r="T71" s="86"/>
      <c r="U71" s="86"/>
      <c r="V71" s="105"/>
      <c r="W71" s="106"/>
      <c r="X71" s="108"/>
      <c r="Z71" s="129" t="e">
        <f t="shared" si="2"/>
        <v>#N/A</v>
      </c>
      <c r="AA71" s="130" t="e">
        <f t="shared" si="3"/>
        <v>#N/A</v>
      </c>
      <c r="AB71" s="130" t="e">
        <f t="shared" si="4"/>
        <v>#N/A</v>
      </c>
      <c r="AC71" s="130" t="e">
        <f t="shared" si="6"/>
        <v>#N/A</v>
      </c>
      <c r="AD71" s="131" t="e">
        <f t="shared" si="5"/>
        <v>#N/A</v>
      </c>
    </row>
    <row r="72" spans="3:30" ht="12.75">
      <c r="C72" s="97"/>
      <c r="D72" s="86"/>
      <c r="E72" s="86"/>
      <c r="F72" s="86"/>
      <c r="G72" s="86"/>
      <c r="H72" s="86"/>
      <c r="I72" s="86"/>
      <c r="J72" s="86"/>
      <c r="K72" s="86"/>
      <c r="L72" s="89"/>
      <c r="M72" s="89"/>
      <c r="N72" s="86"/>
      <c r="O72" s="86"/>
      <c r="P72" s="89"/>
      <c r="Q72" s="89"/>
      <c r="R72" s="86"/>
      <c r="S72" s="89"/>
      <c r="T72" s="86"/>
      <c r="U72" s="86"/>
      <c r="V72" s="105"/>
      <c r="W72" s="106"/>
      <c r="X72" s="108"/>
      <c r="Z72" s="129" t="e">
        <f t="shared" si="2"/>
        <v>#N/A</v>
      </c>
      <c r="AA72" s="130" t="e">
        <f t="shared" si="3"/>
        <v>#N/A</v>
      </c>
      <c r="AB72" s="130" t="e">
        <f t="shared" si="4"/>
        <v>#N/A</v>
      </c>
      <c r="AC72" s="130" t="e">
        <f t="shared" si="6"/>
        <v>#N/A</v>
      </c>
      <c r="AD72" s="131" t="e">
        <f t="shared" si="5"/>
        <v>#N/A</v>
      </c>
    </row>
    <row r="73" spans="3:30" ht="12.75">
      <c r="C73" s="97"/>
      <c r="D73" s="86"/>
      <c r="E73" s="86"/>
      <c r="F73" s="86"/>
      <c r="G73" s="86"/>
      <c r="H73" s="86"/>
      <c r="I73" s="86"/>
      <c r="J73" s="86"/>
      <c r="K73" s="86"/>
      <c r="L73" s="89"/>
      <c r="M73" s="89"/>
      <c r="N73" s="86"/>
      <c r="O73" s="86"/>
      <c r="P73" s="89"/>
      <c r="Q73" s="89"/>
      <c r="R73" s="86"/>
      <c r="S73" s="89"/>
      <c r="T73" s="86"/>
      <c r="U73" s="86"/>
      <c r="V73" s="105"/>
      <c r="W73" s="106"/>
      <c r="X73" s="108"/>
      <c r="Z73" s="129" t="e">
        <f t="shared" si="2"/>
        <v>#N/A</v>
      </c>
      <c r="AA73" s="130" t="e">
        <f t="shared" si="3"/>
        <v>#N/A</v>
      </c>
      <c r="AB73" s="130" t="e">
        <f t="shared" si="4"/>
        <v>#N/A</v>
      </c>
      <c r="AC73" s="130" t="e">
        <f t="shared" si="6"/>
        <v>#N/A</v>
      </c>
      <c r="AD73" s="131" t="e">
        <f t="shared" si="5"/>
        <v>#N/A</v>
      </c>
    </row>
    <row r="74" spans="3:30" ht="12.75">
      <c r="C74" s="97"/>
      <c r="D74" s="86"/>
      <c r="E74" s="86"/>
      <c r="F74" s="86"/>
      <c r="G74" s="86"/>
      <c r="H74" s="86"/>
      <c r="I74" s="86"/>
      <c r="J74" s="86"/>
      <c r="K74" s="86"/>
      <c r="L74" s="89"/>
      <c r="M74" s="89"/>
      <c r="N74" s="86"/>
      <c r="O74" s="86"/>
      <c r="P74" s="89"/>
      <c r="Q74" s="89"/>
      <c r="R74" s="86"/>
      <c r="S74" s="89"/>
      <c r="T74" s="86"/>
      <c r="U74" s="86"/>
      <c r="V74" s="105"/>
      <c r="W74" s="106"/>
      <c r="X74" s="108"/>
      <c r="Z74" s="129" t="e">
        <f t="shared" si="2"/>
        <v>#N/A</v>
      </c>
      <c r="AA74" s="130" t="e">
        <f t="shared" si="3"/>
        <v>#N/A</v>
      </c>
      <c r="AB74" s="130" t="e">
        <f t="shared" si="4"/>
        <v>#N/A</v>
      </c>
      <c r="AC74" s="130" t="e">
        <f t="shared" si="6"/>
        <v>#N/A</v>
      </c>
      <c r="AD74" s="131" t="e">
        <f t="shared" si="5"/>
        <v>#N/A</v>
      </c>
    </row>
    <row r="75" spans="3:30" ht="12.75">
      <c r="C75" s="97"/>
      <c r="D75" s="86"/>
      <c r="E75" s="86"/>
      <c r="F75" s="86"/>
      <c r="G75" s="86"/>
      <c r="H75" s="86"/>
      <c r="I75" s="86"/>
      <c r="J75" s="86"/>
      <c r="K75" s="86"/>
      <c r="L75" s="89"/>
      <c r="M75" s="89"/>
      <c r="N75" s="86"/>
      <c r="O75" s="86"/>
      <c r="P75" s="89"/>
      <c r="Q75" s="89"/>
      <c r="R75" s="86"/>
      <c r="S75" s="89"/>
      <c r="T75" s="86"/>
      <c r="U75" s="86"/>
      <c r="V75" s="105"/>
      <c r="W75" s="106"/>
      <c r="X75" s="108"/>
      <c r="Z75" s="129" t="e">
        <f t="shared" si="2"/>
        <v>#N/A</v>
      </c>
      <c r="AA75" s="130" t="e">
        <f t="shared" si="3"/>
        <v>#N/A</v>
      </c>
      <c r="AB75" s="130" t="e">
        <f t="shared" si="4"/>
        <v>#N/A</v>
      </c>
      <c r="AC75" s="130" t="e">
        <f t="shared" si="6"/>
        <v>#N/A</v>
      </c>
      <c r="AD75" s="131" t="e">
        <f t="shared" si="5"/>
        <v>#N/A</v>
      </c>
    </row>
    <row r="76" spans="3:30" ht="12.75">
      <c r="C76" s="97"/>
      <c r="D76" s="86"/>
      <c r="E76" s="86"/>
      <c r="F76" s="86"/>
      <c r="G76" s="86"/>
      <c r="H76" s="86"/>
      <c r="I76" s="86"/>
      <c r="J76" s="86"/>
      <c r="K76" s="86"/>
      <c r="L76" s="89"/>
      <c r="M76" s="89"/>
      <c r="N76" s="86"/>
      <c r="O76" s="86"/>
      <c r="P76" s="89"/>
      <c r="Q76" s="89"/>
      <c r="R76" s="86"/>
      <c r="S76" s="89"/>
      <c r="T76" s="86"/>
      <c r="U76" s="86"/>
      <c r="V76" s="105"/>
      <c r="W76" s="106"/>
      <c r="X76" s="108"/>
      <c r="Z76" s="129" t="e">
        <f t="shared" si="2"/>
        <v>#N/A</v>
      </c>
      <c r="AA76" s="130" t="e">
        <f t="shared" si="3"/>
        <v>#N/A</v>
      </c>
      <c r="AB76" s="130" t="e">
        <f t="shared" si="4"/>
        <v>#N/A</v>
      </c>
      <c r="AC76" s="130" t="e">
        <f t="shared" si="6"/>
        <v>#N/A</v>
      </c>
      <c r="AD76" s="131" t="e">
        <f t="shared" si="5"/>
        <v>#N/A</v>
      </c>
    </row>
    <row r="77" spans="3:30" ht="12.75">
      <c r="C77" s="97"/>
      <c r="D77" s="86"/>
      <c r="E77" s="86"/>
      <c r="F77" s="86"/>
      <c r="G77" s="86"/>
      <c r="H77" s="86"/>
      <c r="I77" s="86"/>
      <c r="J77" s="86"/>
      <c r="K77" s="86"/>
      <c r="L77" s="89"/>
      <c r="M77" s="89"/>
      <c r="N77" s="86"/>
      <c r="O77" s="86"/>
      <c r="P77" s="89"/>
      <c r="Q77" s="89"/>
      <c r="R77" s="86"/>
      <c r="S77" s="89"/>
      <c r="T77" s="86"/>
      <c r="U77" s="86"/>
      <c r="V77" s="105"/>
      <c r="W77" s="106"/>
      <c r="X77" s="108"/>
      <c r="Z77" s="129" t="e">
        <f t="shared" si="2"/>
        <v>#N/A</v>
      </c>
      <c r="AA77" s="130" t="e">
        <f t="shared" si="3"/>
        <v>#N/A</v>
      </c>
      <c r="AB77" s="130" t="e">
        <f t="shared" si="4"/>
        <v>#N/A</v>
      </c>
      <c r="AC77" s="130" t="e">
        <f t="shared" si="6"/>
        <v>#N/A</v>
      </c>
      <c r="AD77" s="131" t="e">
        <f t="shared" si="5"/>
        <v>#N/A</v>
      </c>
    </row>
    <row r="78" spans="3:30" ht="12.75">
      <c r="C78" s="97"/>
      <c r="D78" s="86"/>
      <c r="E78" s="86"/>
      <c r="F78" s="86"/>
      <c r="G78" s="86"/>
      <c r="H78" s="86"/>
      <c r="I78" s="86"/>
      <c r="J78" s="86"/>
      <c r="K78" s="86"/>
      <c r="L78" s="89"/>
      <c r="M78" s="89"/>
      <c r="N78" s="86"/>
      <c r="O78" s="86"/>
      <c r="P78" s="89"/>
      <c r="Q78" s="89"/>
      <c r="R78" s="86"/>
      <c r="S78" s="89"/>
      <c r="T78" s="86"/>
      <c r="U78" s="86"/>
      <c r="V78" s="105"/>
      <c r="W78" s="106"/>
      <c r="X78" s="108"/>
      <c r="Z78" s="129" t="e">
        <f t="shared" si="2"/>
        <v>#N/A</v>
      </c>
      <c r="AA78" s="130" t="e">
        <f t="shared" si="3"/>
        <v>#N/A</v>
      </c>
      <c r="AB78" s="130" t="e">
        <f t="shared" si="4"/>
        <v>#N/A</v>
      </c>
      <c r="AC78" s="130" t="e">
        <f t="shared" si="6"/>
        <v>#N/A</v>
      </c>
      <c r="AD78" s="131" t="e">
        <f t="shared" si="5"/>
        <v>#N/A</v>
      </c>
    </row>
    <row r="79" spans="3:30" ht="12.75">
      <c r="C79" s="97"/>
      <c r="D79" s="86"/>
      <c r="E79" s="86"/>
      <c r="F79" s="86"/>
      <c r="G79" s="86"/>
      <c r="H79" s="86"/>
      <c r="I79" s="86"/>
      <c r="J79" s="86"/>
      <c r="K79" s="86"/>
      <c r="L79" s="89"/>
      <c r="M79" s="89"/>
      <c r="N79" s="86"/>
      <c r="O79" s="86"/>
      <c r="P79" s="89"/>
      <c r="Q79" s="89"/>
      <c r="R79" s="86"/>
      <c r="S79" s="89"/>
      <c r="T79" s="86"/>
      <c r="U79" s="86"/>
      <c r="V79" s="105"/>
      <c r="W79" s="106"/>
      <c r="X79" s="108"/>
      <c r="Z79" s="129" t="e">
        <f t="shared" si="2"/>
        <v>#N/A</v>
      </c>
      <c r="AA79" s="130" t="e">
        <f t="shared" si="3"/>
        <v>#N/A</v>
      </c>
      <c r="AB79" s="130" t="e">
        <f t="shared" si="4"/>
        <v>#N/A</v>
      </c>
      <c r="AC79" s="130" t="e">
        <f t="shared" si="6"/>
        <v>#N/A</v>
      </c>
      <c r="AD79" s="131" t="e">
        <f t="shared" si="5"/>
        <v>#N/A</v>
      </c>
    </row>
    <row r="80" spans="3:30" ht="12.75">
      <c r="C80" s="97"/>
      <c r="D80" s="86"/>
      <c r="E80" s="86"/>
      <c r="F80" s="86"/>
      <c r="G80" s="86"/>
      <c r="H80" s="86"/>
      <c r="I80" s="86"/>
      <c r="J80" s="86"/>
      <c r="K80" s="86"/>
      <c r="L80" s="89"/>
      <c r="M80" s="89"/>
      <c r="N80" s="86"/>
      <c r="O80" s="86"/>
      <c r="P80" s="89"/>
      <c r="Q80" s="89"/>
      <c r="R80" s="86"/>
      <c r="S80" s="89"/>
      <c r="T80" s="86"/>
      <c r="U80" s="86"/>
      <c r="V80" s="105"/>
      <c r="W80" s="106"/>
      <c r="X80" s="108"/>
      <c r="Z80" s="129" t="e">
        <f t="shared" si="2"/>
        <v>#N/A</v>
      </c>
      <c r="AA80" s="130" t="e">
        <f t="shared" si="3"/>
        <v>#N/A</v>
      </c>
      <c r="AB80" s="130" t="e">
        <f t="shared" si="4"/>
        <v>#N/A</v>
      </c>
      <c r="AC80" s="130" t="e">
        <f t="shared" si="6"/>
        <v>#N/A</v>
      </c>
      <c r="AD80" s="131" t="e">
        <f t="shared" si="5"/>
        <v>#N/A</v>
      </c>
    </row>
    <row r="81" spans="3:30" ht="12.75">
      <c r="C81" s="97"/>
      <c r="D81" s="86"/>
      <c r="E81" s="86"/>
      <c r="F81" s="86"/>
      <c r="G81" s="86"/>
      <c r="H81" s="86"/>
      <c r="I81" s="86"/>
      <c r="J81" s="86"/>
      <c r="K81" s="86"/>
      <c r="L81" s="89"/>
      <c r="M81" s="89"/>
      <c r="N81" s="86"/>
      <c r="O81" s="86"/>
      <c r="P81" s="89"/>
      <c r="Q81" s="89"/>
      <c r="R81" s="86"/>
      <c r="S81" s="89"/>
      <c r="T81" s="86"/>
      <c r="U81" s="86"/>
      <c r="V81" s="105"/>
      <c r="W81" s="106"/>
      <c r="X81" s="108"/>
      <c r="Z81" s="129" t="e">
        <f t="shared" si="2"/>
        <v>#N/A</v>
      </c>
      <c r="AA81" s="130" t="e">
        <f t="shared" si="3"/>
        <v>#N/A</v>
      </c>
      <c r="AB81" s="130" t="e">
        <f t="shared" si="4"/>
        <v>#N/A</v>
      </c>
      <c r="AC81" s="130" t="e">
        <f t="shared" si="6"/>
        <v>#N/A</v>
      </c>
      <c r="AD81" s="131" t="e">
        <f t="shared" si="5"/>
        <v>#N/A</v>
      </c>
    </row>
    <row r="82" spans="3:30" ht="12.75">
      <c r="C82" s="97"/>
      <c r="D82" s="86"/>
      <c r="E82" s="86"/>
      <c r="F82" s="86"/>
      <c r="G82" s="86"/>
      <c r="H82" s="86"/>
      <c r="I82" s="86"/>
      <c r="J82" s="86"/>
      <c r="K82" s="86"/>
      <c r="L82" s="89"/>
      <c r="M82" s="89"/>
      <c r="N82" s="86"/>
      <c r="O82" s="86"/>
      <c r="P82" s="89"/>
      <c r="Q82" s="89"/>
      <c r="R82" s="86"/>
      <c r="S82" s="89"/>
      <c r="T82" s="86"/>
      <c r="U82" s="86"/>
      <c r="V82" s="105"/>
      <c r="W82" s="106"/>
      <c r="X82" s="108"/>
      <c r="Z82" s="129" t="e">
        <f t="shared" si="2"/>
        <v>#N/A</v>
      </c>
      <c r="AA82" s="130" t="e">
        <f t="shared" si="3"/>
        <v>#N/A</v>
      </c>
      <c r="AB82" s="130" t="e">
        <f t="shared" si="4"/>
        <v>#N/A</v>
      </c>
      <c r="AC82" s="130" t="e">
        <f t="shared" si="6"/>
        <v>#N/A</v>
      </c>
      <c r="AD82" s="131" t="e">
        <f t="shared" si="5"/>
        <v>#N/A</v>
      </c>
    </row>
    <row r="83" spans="3:30" ht="12.75">
      <c r="C83" s="97"/>
      <c r="D83" s="86"/>
      <c r="E83" s="86"/>
      <c r="F83" s="86"/>
      <c r="G83" s="86"/>
      <c r="H83" s="86"/>
      <c r="I83" s="86"/>
      <c r="J83" s="86"/>
      <c r="K83" s="86"/>
      <c r="L83" s="89"/>
      <c r="M83" s="89"/>
      <c r="N83" s="86"/>
      <c r="O83" s="86"/>
      <c r="P83" s="89"/>
      <c r="Q83" s="89"/>
      <c r="R83" s="86"/>
      <c r="S83" s="89"/>
      <c r="T83" s="86"/>
      <c r="U83" s="86"/>
      <c r="V83" s="105"/>
      <c r="W83" s="106"/>
      <c r="X83" s="108"/>
      <c r="Z83" s="129" t="e">
        <f t="shared" si="2"/>
        <v>#N/A</v>
      </c>
      <c r="AA83" s="130" t="e">
        <f t="shared" si="3"/>
        <v>#N/A</v>
      </c>
      <c r="AB83" s="130" t="e">
        <f t="shared" si="4"/>
        <v>#N/A</v>
      </c>
      <c r="AC83" s="130" t="e">
        <f t="shared" si="6"/>
        <v>#N/A</v>
      </c>
      <c r="AD83" s="131" t="e">
        <f t="shared" si="5"/>
        <v>#N/A</v>
      </c>
    </row>
    <row r="84" spans="3:30" ht="12.75">
      <c r="C84" s="97"/>
      <c r="D84" s="86"/>
      <c r="E84" s="86"/>
      <c r="F84" s="86"/>
      <c r="G84" s="86"/>
      <c r="H84" s="86"/>
      <c r="I84" s="86"/>
      <c r="J84" s="86"/>
      <c r="K84" s="86"/>
      <c r="L84" s="89"/>
      <c r="M84" s="89"/>
      <c r="N84" s="86"/>
      <c r="O84" s="86"/>
      <c r="P84" s="89"/>
      <c r="Q84" s="89"/>
      <c r="R84" s="86"/>
      <c r="S84" s="89"/>
      <c r="T84" s="86"/>
      <c r="U84" s="86"/>
      <c r="V84" s="105"/>
      <c r="W84" s="106"/>
      <c r="X84" s="108"/>
      <c r="Z84" s="129" t="e">
        <f t="shared" si="2"/>
        <v>#N/A</v>
      </c>
      <c r="AA84" s="130" t="e">
        <f t="shared" si="3"/>
        <v>#N/A</v>
      </c>
      <c r="AB84" s="130" t="e">
        <f t="shared" si="4"/>
        <v>#N/A</v>
      </c>
      <c r="AC84" s="130" t="e">
        <f t="shared" si="6"/>
        <v>#N/A</v>
      </c>
      <c r="AD84" s="131" t="e">
        <f t="shared" si="5"/>
        <v>#N/A</v>
      </c>
    </row>
    <row r="85" spans="3:30" ht="12.75">
      <c r="C85" s="97"/>
      <c r="D85" s="86"/>
      <c r="E85" s="86"/>
      <c r="F85" s="86"/>
      <c r="G85" s="86"/>
      <c r="H85" s="86"/>
      <c r="I85" s="86"/>
      <c r="J85" s="86"/>
      <c r="K85" s="86"/>
      <c r="L85" s="89"/>
      <c r="M85" s="89"/>
      <c r="N85" s="86"/>
      <c r="O85" s="86"/>
      <c r="P85" s="89"/>
      <c r="Q85" s="89"/>
      <c r="R85" s="86"/>
      <c r="S85" s="89"/>
      <c r="T85" s="86"/>
      <c r="U85" s="86"/>
      <c r="V85" s="105"/>
      <c r="W85" s="106"/>
      <c r="X85" s="108"/>
      <c r="Z85" s="129" t="e">
        <f t="shared" si="2"/>
        <v>#N/A</v>
      </c>
      <c r="AA85" s="130" t="e">
        <f t="shared" si="3"/>
        <v>#N/A</v>
      </c>
      <c r="AB85" s="130" t="e">
        <f t="shared" si="4"/>
        <v>#N/A</v>
      </c>
      <c r="AC85" s="130" t="e">
        <f aca="true" t="shared" si="7" ref="AC85:AC110">IF(ISBLANK(P85),#N/A,P85-$C$4*3)</f>
        <v>#N/A</v>
      </c>
      <c r="AD85" s="131" t="e">
        <f t="shared" si="5"/>
        <v>#N/A</v>
      </c>
    </row>
    <row r="86" spans="3:30" ht="12.75">
      <c r="C86" s="97"/>
      <c r="D86" s="86"/>
      <c r="E86" s="86"/>
      <c r="F86" s="86"/>
      <c r="G86" s="86"/>
      <c r="H86" s="86"/>
      <c r="I86" s="86"/>
      <c r="J86" s="86"/>
      <c r="K86" s="86"/>
      <c r="L86" s="89"/>
      <c r="M86" s="89"/>
      <c r="N86" s="86"/>
      <c r="O86" s="86"/>
      <c r="P86" s="89"/>
      <c r="Q86" s="89"/>
      <c r="R86" s="86"/>
      <c r="S86" s="89"/>
      <c r="T86" s="86"/>
      <c r="U86" s="86"/>
      <c r="V86" s="105"/>
      <c r="W86" s="106"/>
      <c r="X86" s="108"/>
      <c r="Z86" s="129" t="e">
        <f aca="true" t="shared" si="8" ref="Z86:Z110">IF(ISBLANK(P86),#N/A,P86+$C$4*2)</f>
        <v>#N/A</v>
      </c>
      <c r="AA86" s="130" t="e">
        <f aca="true" t="shared" si="9" ref="AA86:AA110">IF(ISBLANK(P86),#N/A,P86-$C$4*2)</f>
        <v>#N/A</v>
      </c>
      <c r="AB86" s="130" t="e">
        <f aca="true" t="shared" si="10" ref="AB86:AB110">IF(ISBLANK(P86),#N/A,P86+$C$4*3)</f>
        <v>#N/A</v>
      </c>
      <c r="AC86" s="130" t="e">
        <f t="shared" si="7"/>
        <v>#N/A</v>
      </c>
      <c r="AD86" s="131" t="e">
        <f aca="true" t="shared" si="11" ref="AD86:AD110">IF(ISBLANK(P86),#N/A,$I$2)</f>
        <v>#N/A</v>
      </c>
    </row>
    <row r="87" spans="3:30" ht="12.75">
      <c r="C87" s="97"/>
      <c r="D87" s="86"/>
      <c r="E87" s="86"/>
      <c r="F87" s="86"/>
      <c r="G87" s="86"/>
      <c r="H87" s="86"/>
      <c r="I87" s="86"/>
      <c r="J87" s="86"/>
      <c r="K87" s="86"/>
      <c r="L87" s="89"/>
      <c r="M87" s="89"/>
      <c r="N87" s="86"/>
      <c r="O87" s="86"/>
      <c r="P87" s="89"/>
      <c r="Q87" s="89"/>
      <c r="R87" s="86"/>
      <c r="S87" s="89"/>
      <c r="T87" s="86"/>
      <c r="U87" s="86"/>
      <c r="V87" s="105"/>
      <c r="W87" s="106"/>
      <c r="X87" s="108"/>
      <c r="Z87" s="129" t="e">
        <f t="shared" si="8"/>
        <v>#N/A</v>
      </c>
      <c r="AA87" s="130" t="e">
        <f t="shared" si="9"/>
        <v>#N/A</v>
      </c>
      <c r="AB87" s="130" t="e">
        <f t="shared" si="10"/>
        <v>#N/A</v>
      </c>
      <c r="AC87" s="130" t="e">
        <f t="shared" si="7"/>
        <v>#N/A</v>
      </c>
      <c r="AD87" s="131" t="e">
        <f t="shared" si="11"/>
        <v>#N/A</v>
      </c>
    </row>
    <row r="88" spans="3:30" ht="12.75">
      <c r="C88" s="97"/>
      <c r="D88" s="86"/>
      <c r="E88" s="86"/>
      <c r="F88" s="86"/>
      <c r="G88" s="86"/>
      <c r="H88" s="86"/>
      <c r="I88" s="86"/>
      <c r="J88" s="86"/>
      <c r="K88" s="86"/>
      <c r="L88" s="89"/>
      <c r="M88" s="89"/>
      <c r="N88" s="86"/>
      <c r="O88" s="86"/>
      <c r="P88" s="89"/>
      <c r="Q88" s="89"/>
      <c r="R88" s="86"/>
      <c r="S88" s="89"/>
      <c r="T88" s="86"/>
      <c r="U88" s="86"/>
      <c r="V88" s="105"/>
      <c r="W88" s="106"/>
      <c r="X88" s="108"/>
      <c r="Z88" s="129" t="e">
        <f t="shared" si="8"/>
        <v>#N/A</v>
      </c>
      <c r="AA88" s="130" t="e">
        <f t="shared" si="9"/>
        <v>#N/A</v>
      </c>
      <c r="AB88" s="130" t="e">
        <f t="shared" si="10"/>
        <v>#N/A</v>
      </c>
      <c r="AC88" s="130" t="e">
        <f t="shared" si="7"/>
        <v>#N/A</v>
      </c>
      <c r="AD88" s="131" t="e">
        <f t="shared" si="11"/>
        <v>#N/A</v>
      </c>
    </row>
    <row r="89" spans="3:30" ht="12.75">
      <c r="C89" s="97"/>
      <c r="D89" s="86"/>
      <c r="E89" s="86"/>
      <c r="F89" s="86"/>
      <c r="G89" s="86"/>
      <c r="H89" s="86"/>
      <c r="I89" s="86"/>
      <c r="J89" s="86"/>
      <c r="K89" s="86"/>
      <c r="L89" s="89"/>
      <c r="M89" s="89"/>
      <c r="N89" s="86"/>
      <c r="O89" s="86"/>
      <c r="P89" s="89"/>
      <c r="Q89" s="89"/>
      <c r="R89" s="86"/>
      <c r="S89" s="89"/>
      <c r="T89" s="86"/>
      <c r="U89" s="86"/>
      <c r="V89" s="105"/>
      <c r="W89" s="106"/>
      <c r="X89" s="108"/>
      <c r="Z89" s="129" t="e">
        <f t="shared" si="8"/>
        <v>#N/A</v>
      </c>
      <c r="AA89" s="130" t="e">
        <f t="shared" si="9"/>
        <v>#N/A</v>
      </c>
      <c r="AB89" s="130" t="e">
        <f t="shared" si="10"/>
        <v>#N/A</v>
      </c>
      <c r="AC89" s="130" t="e">
        <f t="shared" si="7"/>
        <v>#N/A</v>
      </c>
      <c r="AD89" s="131" t="e">
        <f t="shared" si="11"/>
        <v>#N/A</v>
      </c>
    </row>
    <row r="90" spans="3:30" ht="12.75">
      <c r="C90" s="97"/>
      <c r="D90" s="86"/>
      <c r="E90" s="86"/>
      <c r="F90" s="86"/>
      <c r="G90" s="86"/>
      <c r="H90" s="86"/>
      <c r="I90" s="86"/>
      <c r="J90" s="86"/>
      <c r="K90" s="86"/>
      <c r="L90" s="89"/>
      <c r="M90" s="89"/>
      <c r="N90" s="86"/>
      <c r="O90" s="86"/>
      <c r="P90" s="89"/>
      <c r="Q90" s="89"/>
      <c r="R90" s="86"/>
      <c r="S90" s="89"/>
      <c r="T90" s="86"/>
      <c r="U90" s="86"/>
      <c r="V90" s="105"/>
      <c r="W90" s="106"/>
      <c r="X90" s="108"/>
      <c r="Z90" s="129" t="e">
        <f t="shared" si="8"/>
        <v>#N/A</v>
      </c>
      <c r="AA90" s="130" t="e">
        <f t="shared" si="9"/>
        <v>#N/A</v>
      </c>
      <c r="AB90" s="130" t="e">
        <f t="shared" si="10"/>
        <v>#N/A</v>
      </c>
      <c r="AC90" s="130" t="e">
        <f t="shared" si="7"/>
        <v>#N/A</v>
      </c>
      <c r="AD90" s="131" t="e">
        <f t="shared" si="11"/>
        <v>#N/A</v>
      </c>
    </row>
    <row r="91" spans="3:30" ht="12.75">
      <c r="C91" s="97"/>
      <c r="D91" s="86"/>
      <c r="E91" s="86"/>
      <c r="F91" s="86"/>
      <c r="G91" s="86"/>
      <c r="H91" s="86"/>
      <c r="I91" s="86"/>
      <c r="J91" s="86"/>
      <c r="K91" s="86"/>
      <c r="L91" s="89"/>
      <c r="M91" s="89"/>
      <c r="N91" s="86"/>
      <c r="O91" s="86"/>
      <c r="P91" s="89"/>
      <c r="Q91" s="89"/>
      <c r="R91" s="86"/>
      <c r="S91" s="89"/>
      <c r="T91" s="86"/>
      <c r="U91" s="86"/>
      <c r="V91" s="105"/>
      <c r="W91" s="106"/>
      <c r="X91" s="108"/>
      <c r="Z91" s="129" t="e">
        <f t="shared" si="8"/>
        <v>#N/A</v>
      </c>
      <c r="AA91" s="130" t="e">
        <f t="shared" si="9"/>
        <v>#N/A</v>
      </c>
      <c r="AB91" s="130" t="e">
        <f t="shared" si="10"/>
        <v>#N/A</v>
      </c>
      <c r="AC91" s="130" t="e">
        <f t="shared" si="7"/>
        <v>#N/A</v>
      </c>
      <c r="AD91" s="131" t="e">
        <f t="shared" si="11"/>
        <v>#N/A</v>
      </c>
    </row>
    <row r="92" spans="3:30" ht="12.75">
      <c r="C92" s="97"/>
      <c r="D92" s="86"/>
      <c r="E92" s="86"/>
      <c r="F92" s="86"/>
      <c r="G92" s="86"/>
      <c r="H92" s="86"/>
      <c r="I92" s="86"/>
      <c r="J92" s="86"/>
      <c r="K92" s="86"/>
      <c r="L92" s="89"/>
      <c r="M92" s="89"/>
      <c r="N92" s="86"/>
      <c r="O92" s="86"/>
      <c r="P92" s="89"/>
      <c r="Q92" s="89"/>
      <c r="R92" s="86"/>
      <c r="S92" s="89"/>
      <c r="T92" s="86"/>
      <c r="U92" s="86"/>
      <c r="V92" s="105"/>
      <c r="W92" s="106"/>
      <c r="X92" s="108"/>
      <c r="Z92" s="129" t="e">
        <f t="shared" si="8"/>
        <v>#N/A</v>
      </c>
      <c r="AA92" s="130" t="e">
        <f t="shared" si="9"/>
        <v>#N/A</v>
      </c>
      <c r="AB92" s="130" t="e">
        <f t="shared" si="10"/>
        <v>#N/A</v>
      </c>
      <c r="AC92" s="130" t="e">
        <f t="shared" si="7"/>
        <v>#N/A</v>
      </c>
      <c r="AD92" s="131" t="e">
        <f t="shared" si="11"/>
        <v>#N/A</v>
      </c>
    </row>
    <row r="93" spans="3:30" ht="12.75">
      <c r="C93" s="97"/>
      <c r="D93" s="86"/>
      <c r="E93" s="86"/>
      <c r="F93" s="86"/>
      <c r="G93" s="86"/>
      <c r="H93" s="86"/>
      <c r="I93" s="86"/>
      <c r="J93" s="86"/>
      <c r="K93" s="86"/>
      <c r="L93" s="89"/>
      <c r="M93" s="89"/>
      <c r="N93" s="86"/>
      <c r="O93" s="86"/>
      <c r="P93" s="89"/>
      <c r="Q93" s="89"/>
      <c r="R93" s="86"/>
      <c r="S93" s="89"/>
      <c r="T93" s="86"/>
      <c r="U93" s="86"/>
      <c r="V93" s="105"/>
      <c r="W93" s="106"/>
      <c r="X93" s="108"/>
      <c r="Z93" s="129" t="e">
        <f t="shared" si="8"/>
        <v>#N/A</v>
      </c>
      <c r="AA93" s="130" t="e">
        <f t="shared" si="9"/>
        <v>#N/A</v>
      </c>
      <c r="AB93" s="130" t="e">
        <f t="shared" si="10"/>
        <v>#N/A</v>
      </c>
      <c r="AC93" s="130" t="e">
        <f t="shared" si="7"/>
        <v>#N/A</v>
      </c>
      <c r="AD93" s="131" t="e">
        <f t="shared" si="11"/>
        <v>#N/A</v>
      </c>
    </row>
    <row r="94" spans="3:30" ht="12.75">
      <c r="C94" s="97"/>
      <c r="D94" s="86"/>
      <c r="E94" s="86"/>
      <c r="F94" s="86"/>
      <c r="G94" s="86"/>
      <c r="H94" s="86"/>
      <c r="I94" s="86"/>
      <c r="J94" s="86"/>
      <c r="K94" s="86"/>
      <c r="L94" s="89"/>
      <c r="M94" s="89"/>
      <c r="N94" s="86"/>
      <c r="O94" s="86"/>
      <c r="P94" s="89"/>
      <c r="Q94" s="89"/>
      <c r="R94" s="86"/>
      <c r="S94" s="89"/>
      <c r="T94" s="86"/>
      <c r="U94" s="86"/>
      <c r="V94" s="105"/>
      <c r="W94" s="106"/>
      <c r="X94" s="108"/>
      <c r="Z94" s="129" t="e">
        <f t="shared" si="8"/>
        <v>#N/A</v>
      </c>
      <c r="AA94" s="130" t="e">
        <f t="shared" si="9"/>
        <v>#N/A</v>
      </c>
      <c r="AB94" s="130" t="e">
        <f t="shared" si="10"/>
        <v>#N/A</v>
      </c>
      <c r="AC94" s="130" t="e">
        <f t="shared" si="7"/>
        <v>#N/A</v>
      </c>
      <c r="AD94" s="131" t="e">
        <f t="shared" si="11"/>
        <v>#N/A</v>
      </c>
    </row>
    <row r="95" spans="3:30" ht="12.75">
      <c r="C95" s="97"/>
      <c r="D95" s="86"/>
      <c r="E95" s="86"/>
      <c r="F95" s="86"/>
      <c r="G95" s="86"/>
      <c r="H95" s="86"/>
      <c r="I95" s="86"/>
      <c r="J95" s="86"/>
      <c r="K95" s="86"/>
      <c r="L95" s="89"/>
      <c r="M95" s="89"/>
      <c r="N95" s="86"/>
      <c r="O95" s="86"/>
      <c r="P95" s="89"/>
      <c r="Q95" s="89"/>
      <c r="R95" s="86"/>
      <c r="S95" s="89"/>
      <c r="T95" s="86"/>
      <c r="U95" s="86"/>
      <c r="V95" s="105"/>
      <c r="W95" s="106"/>
      <c r="X95" s="108"/>
      <c r="Z95" s="129" t="e">
        <f t="shared" si="8"/>
        <v>#N/A</v>
      </c>
      <c r="AA95" s="130" t="e">
        <f t="shared" si="9"/>
        <v>#N/A</v>
      </c>
      <c r="AB95" s="130" t="e">
        <f t="shared" si="10"/>
        <v>#N/A</v>
      </c>
      <c r="AC95" s="130" t="e">
        <f t="shared" si="7"/>
        <v>#N/A</v>
      </c>
      <c r="AD95" s="131" t="e">
        <f t="shared" si="11"/>
        <v>#N/A</v>
      </c>
    </row>
    <row r="96" spans="3:30" ht="12.75">
      <c r="C96" s="97"/>
      <c r="D96" s="86"/>
      <c r="E96" s="86"/>
      <c r="F96" s="86"/>
      <c r="G96" s="86"/>
      <c r="H96" s="86"/>
      <c r="I96" s="86"/>
      <c r="J96" s="86"/>
      <c r="K96" s="86"/>
      <c r="L96" s="89"/>
      <c r="M96" s="89"/>
      <c r="N96" s="86"/>
      <c r="O96" s="86"/>
      <c r="P96" s="89"/>
      <c r="Q96" s="89"/>
      <c r="R96" s="86"/>
      <c r="S96" s="89"/>
      <c r="T96" s="86"/>
      <c r="U96" s="86"/>
      <c r="V96" s="105"/>
      <c r="W96" s="106"/>
      <c r="X96" s="108"/>
      <c r="Z96" s="129" t="e">
        <f t="shared" si="8"/>
        <v>#N/A</v>
      </c>
      <c r="AA96" s="130" t="e">
        <f t="shared" si="9"/>
        <v>#N/A</v>
      </c>
      <c r="AB96" s="130" t="e">
        <f t="shared" si="10"/>
        <v>#N/A</v>
      </c>
      <c r="AC96" s="130" t="e">
        <f t="shared" si="7"/>
        <v>#N/A</v>
      </c>
      <c r="AD96" s="131" t="e">
        <f t="shared" si="11"/>
        <v>#N/A</v>
      </c>
    </row>
    <row r="97" spans="3:30" ht="12.75">
      <c r="C97" s="97"/>
      <c r="D97" s="86"/>
      <c r="E97" s="86"/>
      <c r="F97" s="86"/>
      <c r="G97" s="86"/>
      <c r="H97" s="86"/>
      <c r="I97" s="86"/>
      <c r="J97" s="86"/>
      <c r="K97" s="86"/>
      <c r="L97" s="89"/>
      <c r="M97" s="89"/>
      <c r="N97" s="86"/>
      <c r="O97" s="86"/>
      <c r="P97" s="89"/>
      <c r="Q97" s="89"/>
      <c r="R97" s="86"/>
      <c r="S97" s="89"/>
      <c r="T97" s="86"/>
      <c r="U97" s="86"/>
      <c r="V97" s="105"/>
      <c r="W97" s="106"/>
      <c r="X97" s="108"/>
      <c r="Z97" s="129" t="e">
        <f t="shared" si="8"/>
        <v>#N/A</v>
      </c>
      <c r="AA97" s="130" t="e">
        <f t="shared" si="9"/>
        <v>#N/A</v>
      </c>
      <c r="AB97" s="130" t="e">
        <f t="shared" si="10"/>
        <v>#N/A</v>
      </c>
      <c r="AC97" s="130" t="e">
        <f t="shared" si="7"/>
        <v>#N/A</v>
      </c>
      <c r="AD97" s="131" t="e">
        <f t="shared" si="11"/>
        <v>#N/A</v>
      </c>
    </row>
    <row r="98" spans="3:30" ht="12.75">
      <c r="C98" s="97"/>
      <c r="D98" s="86"/>
      <c r="E98" s="86"/>
      <c r="F98" s="86"/>
      <c r="G98" s="86"/>
      <c r="H98" s="86"/>
      <c r="I98" s="86"/>
      <c r="J98" s="86"/>
      <c r="K98" s="86"/>
      <c r="L98" s="89"/>
      <c r="M98" s="89"/>
      <c r="N98" s="86"/>
      <c r="O98" s="86"/>
      <c r="P98" s="89"/>
      <c r="Q98" s="89"/>
      <c r="R98" s="86"/>
      <c r="S98" s="89"/>
      <c r="T98" s="86"/>
      <c r="U98" s="86"/>
      <c r="V98" s="105"/>
      <c r="W98" s="106"/>
      <c r="X98" s="108"/>
      <c r="Z98" s="129" t="e">
        <f t="shared" si="8"/>
        <v>#N/A</v>
      </c>
      <c r="AA98" s="130" t="e">
        <f t="shared" si="9"/>
        <v>#N/A</v>
      </c>
      <c r="AB98" s="130" t="e">
        <f t="shared" si="10"/>
        <v>#N/A</v>
      </c>
      <c r="AC98" s="130" t="e">
        <f t="shared" si="7"/>
        <v>#N/A</v>
      </c>
      <c r="AD98" s="131" t="e">
        <f t="shared" si="11"/>
        <v>#N/A</v>
      </c>
    </row>
    <row r="99" spans="3:30" ht="12.75">
      <c r="C99" s="97"/>
      <c r="D99" s="86"/>
      <c r="E99" s="86"/>
      <c r="F99" s="86"/>
      <c r="G99" s="86"/>
      <c r="H99" s="86"/>
      <c r="I99" s="86"/>
      <c r="J99" s="86"/>
      <c r="K99" s="86"/>
      <c r="L99" s="89"/>
      <c r="M99" s="89"/>
      <c r="N99" s="86"/>
      <c r="O99" s="86"/>
      <c r="P99" s="89"/>
      <c r="Q99" s="89"/>
      <c r="R99" s="86"/>
      <c r="S99" s="89"/>
      <c r="T99" s="86"/>
      <c r="U99" s="86"/>
      <c r="V99" s="105"/>
      <c r="W99" s="106"/>
      <c r="X99" s="108"/>
      <c r="Z99" s="129" t="e">
        <f t="shared" si="8"/>
        <v>#N/A</v>
      </c>
      <c r="AA99" s="130" t="e">
        <f t="shared" si="9"/>
        <v>#N/A</v>
      </c>
      <c r="AB99" s="130" t="e">
        <f t="shared" si="10"/>
        <v>#N/A</v>
      </c>
      <c r="AC99" s="130" t="e">
        <f t="shared" si="7"/>
        <v>#N/A</v>
      </c>
      <c r="AD99" s="131" t="e">
        <f t="shared" si="11"/>
        <v>#N/A</v>
      </c>
    </row>
    <row r="100" spans="3:30" ht="12.75">
      <c r="C100" s="97"/>
      <c r="D100" s="86"/>
      <c r="E100" s="86"/>
      <c r="F100" s="86"/>
      <c r="G100" s="86"/>
      <c r="H100" s="86"/>
      <c r="I100" s="86"/>
      <c r="J100" s="86"/>
      <c r="K100" s="86"/>
      <c r="L100" s="89"/>
      <c r="M100" s="89"/>
      <c r="N100" s="86"/>
      <c r="O100" s="86"/>
      <c r="P100" s="89"/>
      <c r="Q100" s="89"/>
      <c r="R100" s="86"/>
      <c r="S100" s="89"/>
      <c r="T100" s="86"/>
      <c r="U100" s="86"/>
      <c r="V100" s="105"/>
      <c r="W100" s="106"/>
      <c r="X100" s="108"/>
      <c r="Z100" s="129" t="e">
        <f t="shared" si="8"/>
        <v>#N/A</v>
      </c>
      <c r="AA100" s="130" t="e">
        <f t="shared" si="9"/>
        <v>#N/A</v>
      </c>
      <c r="AB100" s="130" t="e">
        <f t="shared" si="10"/>
        <v>#N/A</v>
      </c>
      <c r="AC100" s="130" t="e">
        <f t="shared" si="7"/>
        <v>#N/A</v>
      </c>
      <c r="AD100" s="131" t="e">
        <f t="shared" si="11"/>
        <v>#N/A</v>
      </c>
    </row>
    <row r="101" spans="3:30" ht="12.75">
      <c r="C101" s="97"/>
      <c r="D101" s="86"/>
      <c r="E101" s="86"/>
      <c r="F101" s="86"/>
      <c r="G101" s="86"/>
      <c r="H101" s="86"/>
      <c r="I101" s="86"/>
      <c r="J101" s="86"/>
      <c r="K101" s="86"/>
      <c r="L101" s="89"/>
      <c r="M101" s="89"/>
      <c r="N101" s="86"/>
      <c r="O101" s="86"/>
      <c r="P101" s="89"/>
      <c r="Q101" s="89"/>
      <c r="R101" s="86"/>
      <c r="S101" s="89"/>
      <c r="T101" s="86"/>
      <c r="U101" s="86"/>
      <c r="V101" s="105"/>
      <c r="W101" s="106"/>
      <c r="X101" s="108"/>
      <c r="Z101" s="129" t="e">
        <f t="shared" si="8"/>
        <v>#N/A</v>
      </c>
      <c r="AA101" s="130" t="e">
        <f t="shared" si="9"/>
        <v>#N/A</v>
      </c>
      <c r="AB101" s="130" t="e">
        <f t="shared" si="10"/>
        <v>#N/A</v>
      </c>
      <c r="AC101" s="130" t="e">
        <f t="shared" si="7"/>
        <v>#N/A</v>
      </c>
      <c r="AD101" s="131" t="e">
        <f t="shared" si="11"/>
        <v>#N/A</v>
      </c>
    </row>
    <row r="102" spans="3:30" ht="12.75">
      <c r="C102" s="97"/>
      <c r="D102" s="86"/>
      <c r="E102" s="86"/>
      <c r="F102" s="86"/>
      <c r="G102" s="86"/>
      <c r="H102" s="86"/>
      <c r="I102" s="86"/>
      <c r="J102" s="86"/>
      <c r="K102" s="86"/>
      <c r="L102" s="89"/>
      <c r="M102" s="89"/>
      <c r="N102" s="86"/>
      <c r="O102" s="86"/>
      <c r="P102" s="89"/>
      <c r="Q102" s="89"/>
      <c r="R102" s="86"/>
      <c r="S102" s="89"/>
      <c r="T102" s="86"/>
      <c r="U102" s="86"/>
      <c r="V102" s="105"/>
      <c r="W102" s="106"/>
      <c r="X102" s="108"/>
      <c r="Z102" s="129" t="e">
        <f t="shared" si="8"/>
        <v>#N/A</v>
      </c>
      <c r="AA102" s="130" t="e">
        <f t="shared" si="9"/>
        <v>#N/A</v>
      </c>
      <c r="AB102" s="130" t="e">
        <f t="shared" si="10"/>
        <v>#N/A</v>
      </c>
      <c r="AC102" s="130" t="e">
        <f t="shared" si="7"/>
        <v>#N/A</v>
      </c>
      <c r="AD102" s="131" t="e">
        <f t="shared" si="11"/>
        <v>#N/A</v>
      </c>
    </row>
    <row r="103" spans="3:30" ht="12.75">
      <c r="C103" s="97"/>
      <c r="D103" s="86"/>
      <c r="E103" s="86"/>
      <c r="F103" s="86"/>
      <c r="G103" s="86"/>
      <c r="H103" s="86"/>
      <c r="I103" s="86"/>
      <c r="J103" s="86"/>
      <c r="K103" s="86"/>
      <c r="L103" s="89"/>
      <c r="M103" s="89"/>
      <c r="N103" s="86"/>
      <c r="O103" s="86"/>
      <c r="P103" s="89"/>
      <c r="Q103" s="89"/>
      <c r="R103" s="86"/>
      <c r="S103" s="89"/>
      <c r="T103" s="86"/>
      <c r="U103" s="86"/>
      <c r="V103" s="105"/>
      <c r="W103" s="106"/>
      <c r="X103" s="108"/>
      <c r="Z103" s="129" t="e">
        <f t="shared" si="8"/>
        <v>#N/A</v>
      </c>
      <c r="AA103" s="130" t="e">
        <f t="shared" si="9"/>
        <v>#N/A</v>
      </c>
      <c r="AB103" s="130" t="e">
        <f t="shared" si="10"/>
        <v>#N/A</v>
      </c>
      <c r="AC103" s="130" t="e">
        <f t="shared" si="7"/>
        <v>#N/A</v>
      </c>
      <c r="AD103" s="131" t="e">
        <f t="shared" si="11"/>
        <v>#N/A</v>
      </c>
    </row>
    <row r="104" spans="3:30" ht="12.75">
      <c r="C104" s="97"/>
      <c r="D104" s="86"/>
      <c r="E104" s="86"/>
      <c r="F104" s="86"/>
      <c r="G104" s="86"/>
      <c r="H104" s="86"/>
      <c r="I104" s="86"/>
      <c r="J104" s="86"/>
      <c r="K104" s="86"/>
      <c r="L104" s="89"/>
      <c r="M104" s="89"/>
      <c r="N104" s="86"/>
      <c r="O104" s="86"/>
      <c r="P104" s="89"/>
      <c r="Q104" s="89"/>
      <c r="R104" s="86"/>
      <c r="S104" s="89"/>
      <c r="T104" s="86"/>
      <c r="U104" s="86"/>
      <c r="V104" s="105"/>
      <c r="W104" s="106"/>
      <c r="X104" s="108"/>
      <c r="Z104" s="129" t="e">
        <f t="shared" si="8"/>
        <v>#N/A</v>
      </c>
      <c r="AA104" s="130" t="e">
        <f t="shared" si="9"/>
        <v>#N/A</v>
      </c>
      <c r="AB104" s="130" t="e">
        <f t="shared" si="10"/>
        <v>#N/A</v>
      </c>
      <c r="AC104" s="130" t="e">
        <f t="shared" si="7"/>
        <v>#N/A</v>
      </c>
      <c r="AD104" s="131" t="e">
        <f t="shared" si="11"/>
        <v>#N/A</v>
      </c>
    </row>
    <row r="105" spans="3:30" ht="12.75">
      <c r="C105" s="97"/>
      <c r="D105" s="86"/>
      <c r="E105" s="86"/>
      <c r="F105" s="86"/>
      <c r="G105" s="86"/>
      <c r="H105" s="86"/>
      <c r="I105" s="86"/>
      <c r="J105" s="86"/>
      <c r="K105" s="86"/>
      <c r="L105" s="89"/>
      <c r="M105" s="89"/>
      <c r="N105" s="86"/>
      <c r="O105" s="86"/>
      <c r="P105" s="89"/>
      <c r="Q105" s="89"/>
      <c r="R105" s="86"/>
      <c r="S105" s="89"/>
      <c r="T105" s="86"/>
      <c r="U105" s="86"/>
      <c r="V105" s="105"/>
      <c r="W105" s="106"/>
      <c r="X105" s="108"/>
      <c r="Z105" s="129" t="e">
        <f t="shared" si="8"/>
        <v>#N/A</v>
      </c>
      <c r="AA105" s="130" t="e">
        <f t="shared" si="9"/>
        <v>#N/A</v>
      </c>
      <c r="AB105" s="130" t="e">
        <f t="shared" si="10"/>
        <v>#N/A</v>
      </c>
      <c r="AC105" s="130" t="e">
        <f t="shared" si="7"/>
        <v>#N/A</v>
      </c>
      <c r="AD105" s="131" t="e">
        <f t="shared" si="11"/>
        <v>#N/A</v>
      </c>
    </row>
    <row r="106" spans="3:30" ht="12.75">
      <c r="C106" s="97"/>
      <c r="D106" s="86"/>
      <c r="E106" s="86"/>
      <c r="F106" s="86"/>
      <c r="G106" s="86"/>
      <c r="H106" s="86"/>
      <c r="I106" s="86"/>
      <c r="J106" s="86"/>
      <c r="K106" s="86"/>
      <c r="L106" s="89"/>
      <c r="M106" s="89"/>
      <c r="N106" s="86"/>
      <c r="O106" s="86"/>
      <c r="P106" s="89"/>
      <c r="Q106" s="89"/>
      <c r="R106" s="86"/>
      <c r="S106" s="89"/>
      <c r="T106" s="86"/>
      <c r="U106" s="86"/>
      <c r="V106" s="105"/>
      <c r="W106" s="106"/>
      <c r="X106" s="108"/>
      <c r="Z106" s="129" t="e">
        <f t="shared" si="8"/>
        <v>#N/A</v>
      </c>
      <c r="AA106" s="130" t="e">
        <f t="shared" si="9"/>
        <v>#N/A</v>
      </c>
      <c r="AB106" s="130" t="e">
        <f t="shared" si="10"/>
        <v>#N/A</v>
      </c>
      <c r="AC106" s="130" t="e">
        <f t="shared" si="7"/>
        <v>#N/A</v>
      </c>
      <c r="AD106" s="131" t="e">
        <f t="shared" si="11"/>
        <v>#N/A</v>
      </c>
    </row>
    <row r="107" spans="3:30" ht="12.75">
      <c r="C107" s="97"/>
      <c r="D107" s="86"/>
      <c r="E107" s="86"/>
      <c r="F107" s="86"/>
      <c r="G107" s="86"/>
      <c r="H107" s="86"/>
      <c r="I107" s="86"/>
      <c r="J107" s="86"/>
      <c r="K107" s="86"/>
      <c r="L107" s="89"/>
      <c r="M107" s="89"/>
      <c r="N107" s="86"/>
      <c r="O107" s="86"/>
      <c r="P107" s="89"/>
      <c r="Q107" s="89"/>
      <c r="R107" s="86"/>
      <c r="S107" s="89"/>
      <c r="T107" s="86"/>
      <c r="U107" s="86"/>
      <c r="V107" s="105"/>
      <c r="W107" s="106"/>
      <c r="X107" s="108"/>
      <c r="Z107" s="129" t="e">
        <f t="shared" si="8"/>
        <v>#N/A</v>
      </c>
      <c r="AA107" s="130" t="e">
        <f t="shared" si="9"/>
        <v>#N/A</v>
      </c>
      <c r="AB107" s="130" t="e">
        <f t="shared" si="10"/>
        <v>#N/A</v>
      </c>
      <c r="AC107" s="130" t="e">
        <f t="shared" si="7"/>
        <v>#N/A</v>
      </c>
      <c r="AD107" s="131" t="e">
        <f t="shared" si="11"/>
        <v>#N/A</v>
      </c>
    </row>
    <row r="108" spans="3:30" ht="12.75">
      <c r="C108" s="97"/>
      <c r="D108" s="86"/>
      <c r="E108" s="86"/>
      <c r="F108" s="86"/>
      <c r="G108" s="86"/>
      <c r="H108" s="86"/>
      <c r="I108" s="86"/>
      <c r="J108" s="86"/>
      <c r="K108" s="86"/>
      <c r="L108" s="89"/>
      <c r="M108" s="89"/>
      <c r="N108" s="86"/>
      <c r="O108" s="86"/>
      <c r="P108" s="89"/>
      <c r="Q108" s="89"/>
      <c r="R108" s="86"/>
      <c r="S108" s="89"/>
      <c r="T108" s="86"/>
      <c r="U108" s="86"/>
      <c r="V108" s="105"/>
      <c r="W108" s="106"/>
      <c r="X108" s="108"/>
      <c r="Z108" s="129" t="e">
        <f t="shared" si="8"/>
        <v>#N/A</v>
      </c>
      <c r="AA108" s="130" t="e">
        <f t="shared" si="9"/>
        <v>#N/A</v>
      </c>
      <c r="AB108" s="130" t="e">
        <f t="shared" si="10"/>
        <v>#N/A</v>
      </c>
      <c r="AC108" s="130" t="e">
        <f t="shared" si="7"/>
        <v>#N/A</v>
      </c>
      <c r="AD108" s="131" t="e">
        <f t="shared" si="11"/>
        <v>#N/A</v>
      </c>
    </row>
    <row r="109" spans="3:30" ht="12.75">
      <c r="C109" s="97"/>
      <c r="D109" s="86"/>
      <c r="E109" s="86"/>
      <c r="F109" s="86"/>
      <c r="G109" s="86"/>
      <c r="H109" s="86"/>
      <c r="I109" s="86"/>
      <c r="J109" s="86"/>
      <c r="K109" s="86"/>
      <c r="L109" s="89"/>
      <c r="M109" s="89"/>
      <c r="N109" s="86"/>
      <c r="O109" s="86"/>
      <c r="P109" s="89"/>
      <c r="Q109" s="89"/>
      <c r="R109" s="86"/>
      <c r="S109" s="89"/>
      <c r="T109" s="86"/>
      <c r="U109" s="86"/>
      <c r="V109" s="105"/>
      <c r="W109" s="106"/>
      <c r="X109" s="108"/>
      <c r="Z109" s="129" t="e">
        <f t="shared" si="8"/>
        <v>#N/A</v>
      </c>
      <c r="AA109" s="130" t="e">
        <f t="shared" si="9"/>
        <v>#N/A</v>
      </c>
      <c r="AB109" s="130" t="e">
        <f t="shared" si="10"/>
        <v>#N/A</v>
      </c>
      <c r="AC109" s="130" t="e">
        <f t="shared" si="7"/>
        <v>#N/A</v>
      </c>
      <c r="AD109" s="131" t="e">
        <f t="shared" si="11"/>
        <v>#N/A</v>
      </c>
    </row>
    <row r="110" spans="3:30" ht="13.5" thickBot="1">
      <c r="C110" s="97"/>
      <c r="D110" s="86"/>
      <c r="E110" s="86"/>
      <c r="F110" s="86"/>
      <c r="G110" s="86"/>
      <c r="H110" s="86"/>
      <c r="I110" s="86"/>
      <c r="J110" s="86"/>
      <c r="K110" s="86"/>
      <c r="L110" s="89"/>
      <c r="M110" s="89"/>
      <c r="N110" s="86"/>
      <c r="O110" s="86"/>
      <c r="P110" s="89"/>
      <c r="Q110" s="89"/>
      <c r="R110" s="86"/>
      <c r="S110" s="89"/>
      <c r="T110" s="86"/>
      <c r="U110" s="86"/>
      <c r="V110" s="109"/>
      <c r="W110" s="110"/>
      <c r="X110" s="111"/>
      <c r="Z110" s="132" t="e">
        <f t="shared" si="8"/>
        <v>#N/A</v>
      </c>
      <c r="AA110" s="133" t="e">
        <f t="shared" si="9"/>
        <v>#N/A</v>
      </c>
      <c r="AB110" s="133" t="e">
        <f t="shared" si="10"/>
        <v>#N/A</v>
      </c>
      <c r="AC110" s="133" t="e">
        <f t="shared" si="7"/>
        <v>#N/A</v>
      </c>
      <c r="AD110" s="131" t="e">
        <f t="shared" si="11"/>
        <v>#N/A</v>
      </c>
    </row>
    <row r="111" spans="3:21" ht="13.5" thickTop="1">
      <c r="C111" s="97"/>
      <c r="D111" s="86"/>
      <c r="E111" s="86"/>
      <c r="F111" s="86"/>
      <c r="G111" s="86"/>
      <c r="H111" s="86"/>
      <c r="I111" s="86"/>
      <c r="J111" s="86"/>
      <c r="K111" s="86"/>
      <c r="L111" s="89"/>
      <c r="M111" s="89"/>
      <c r="N111" s="86"/>
      <c r="O111" s="86"/>
      <c r="P111" s="89"/>
      <c r="Q111" s="89"/>
      <c r="R111" s="86"/>
      <c r="S111" s="89"/>
      <c r="T111" s="86"/>
      <c r="U111" s="86"/>
    </row>
    <row r="112" spans="3:21" ht="12.75">
      <c r="C112" s="97"/>
      <c r="D112" s="86"/>
      <c r="E112" s="86"/>
      <c r="F112" s="86"/>
      <c r="G112" s="86"/>
      <c r="H112" s="86"/>
      <c r="I112" s="86"/>
      <c r="J112" s="86"/>
      <c r="K112" s="86"/>
      <c r="L112" s="89"/>
      <c r="M112" s="89"/>
      <c r="N112" s="86"/>
      <c r="O112" s="86"/>
      <c r="P112" s="89"/>
      <c r="Q112" s="89"/>
      <c r="R112" s="86"/>
      <c r="S112" s="89"/>
      <c r="T112" s="86"/>
      <c r="U112" s="86"/>
    </row>
    <row r="113" spans="3:21" ht="12.75">
      <c r="C113" s="97"/>
      <c r="D113" s="86"/>
      <c r="E113" s="86"/>
      <c r="F113" s="86"/>
      <c r="G113" s="86"/>
      <c r="H113" s="86"/>
      <c r="I113" s="86"/>
      <c r="J113" s="86"/>
      <c r="K113" s="86"/>
      <c r="L113" s="89"/>
      <c r="M113" s="89"/>
      <c r="N113" s="86"/>
      <c r="O113" s="86"/>
      <c r="P113" s="89"/>
      <c r="Q113" s="89"/>
      <c r="R113" s="86"/>
      <c r="S113" s="89"/>
      <c r="T113" s="86"/>
      <c r="U113" s="86"/>
    </row>
    <row r="114" spans="3:21" ht="12.75">
      <c r="C114" s="97"/>
      <c r="D114" s="86"/>
      <c r="E114" s="86"/>
      <c r="F114" s="86"/>
      <c r="G114" s="86"/>
      <c r="H114" s="86"/>
      <c r="I114" s="86"/>
      <c r="J114" s="86"/>
      <c r="K114" s="86"/>
      <c r="L114" s="89"/>
      <c r="M114" s="89"/>
      <c r="N114" s="86"/>
      <c r="O114" s="86"/>
      <c r="P114" s="89"/>
      <c r="Q114" s="89"/>
      <c r="R114" s="86"/>
      <c r="S114" s="89"/>
      <c r="T114" s="86"/>
      <c r="U114" s="86"/>
    </row>
    <row r="115" spans="3:21" ht="12.75">
      <c r="C115" s="97"/>
      <c r="D115" s="86"/>
      <c r="E115" s="86"/>
      <c r="F115" s="86"/>
      <c r="G115" s="86"/>
      <c r="H115" s="86"/>
      <c r="I115" s="86"/>
      <c r="J115" s="86"/>
      <c r="K115" s="86"/>
      <c r="L115" s="89"/>
      <c r="M115" s="89"/>
      <c r="N115" s="86"/>
      <c r="O115" s="86"/>
      <c r="P115" s="89"/>
      <c r="Q115" s="89"/>
      <c r="R115" s="86"/>
      <c r="S115" s="89"/>
      <c r="T115" s="86"/>
      <c r="U115" s="86"/>
    </row>
    <row r="116" spans="3:21" ht="12.75">
      <c r="C116" s="97"/>
      <c r="D116" s="86"/>
      <c r="E116" s="86"/>
      <c r="F116" s="86"/>
      <c r="G116" s="86"/>
      <c r="H116" s="86"/>
      <c r="I116" s="86"/>
      <c r="J116" s="86"/>
      <c r="K116" s="86"/>
      <c r="L116" s="89"/>
      <c r="M116" s="89"/>
      <c r="N116" s="86"/>
      <c r="O116" s="86"/>
      <c r="P116" s="89"/>
      <c r="Q116" s="89"/>
      <c r="R116" s="86"/>
      <c r="S116" s="89"/>
      <c r="T116" s="86"/>
      <c r="U116" s="86"/>
    </row>
    <row r="117" spans="3:21" ht="12.75">
      <c r="C117" s="97"/>
      <c r="D117" s="86"/>
      <c r="E117" s="86"/>
      <c r="F117" s="86"/>
      <c r="G117" s="86"/>
      <c r="H117" s="86"/>
      <c r="I117" s="86"/>
      <c r="J117" s="86"/>
      <c r="K117" s="86"/>
      <c r="L117" s="89"/>
      <c r="M117" s="89"/>
      <c r="N117" s="86"/>
      <c r="O117" s="86"/>
      <c r="P117" s="89"/>
      <c r="Q117" s="89"/>
      <c r="R117" s="86"/>
      <c r="S117" s="89"/>
      <c r="T117" s="86"/>
      <c r="U117" s="86"/>
    </row>
    <row r="118" spans="3:21" ht="12.75">
      <c r="C118" s="97"/>
      <c r="D118" s="86"/>
      <c r="E118" s="86"/>
      <c r="F118" s="86"/>
      <c r="G118" s="86"/>
      <c r="H118" s="86"/>
      <c r="I118" s="86"/>
      <c r="J118" s="86"/>
      <c r="K118" s="86"/>
      <c r="L118" s="89"/>
      <c r="M118" s="89"/>
      <c r="N118" s="86"/>
      <c r="O118" s="86"/>
      <c r="P118" s="89"/>
      <c r="Q118" s="89"/>
      <c r="R118" s="86"/>
      <c r="S118" s="89"/>
      <c r="T118" s="86"/>
      <c r="U118" s="86"/>
    </row>
    <row r="119" spans="3:21" ht="12.75">
      <c r="C119" s="97"/>
      <c r="D119" s="86"/>
      <c r="E119" s="86"/>
      <c r="F119" s="86"/>
      <c r="G119" s="86"/>
      <c r="H119" s="86"/>
      <c r="I119" s="86"/>
      <c r="J119" s="86"/>
      <c r="K119" s="86"/>
      <c r="L119" s="89"/>
      <c r="M119" s="89"/>
      <c r="N119" s="86"/>
      <c r="O119" s="86"/>
      <c r="P119" s="89"/>
      <c r="Q119" s="89"/>
      <c r="R119" s="86"/>
      <c r="S119" s="89"/>
      <c r="T119" s="86"/>
      <c r="U119" s="86"/>
    </row>
    <row r="120" spans="3:21" ht="12.75">
      <c r="C120" s="97"/>
      <c r="D120" s="86"/>
      <c r="E120" s="86"/>
      <c r="F120" s="86"/>
      <c r="G120" s="86"/>
      <c r="H120" s="86"/>
      <c r="I120" s="86"/>
      <c r="J120" s="86"/>
      <c r="K120" s="86"/>
      <c r="L120" s="89"/>
      <c r="M120" s="89"/>
      <c r="N120" s="86"/>
      <c r="O120" s="86"/>
      <c r="P120" s="89"/>
      <c r="Q120" s="89"/>
      <c r="R120" s="86"/>
      <c r="S120" s="89"/>
      <c r="T120" s="86"/>
      <c r="U120" s="86"/>
    </row>
    <row r="121" spans="3:21" ht="12.75">
      <c r="C121" s="97"/>
      <c r="D121" s="86"/>
      <c r="E121" s="86"/>
      <c r="F121" s="86"/>
      <c r="G121" s="86"/>
      <c r="H121" s="86"/>
      <c r="I121" s="86"/>
      <c r="J121" s="86"/>
      <c r="K121" s="86"/>
      <c r="L121" s="89"/>
      <c r="M121" s="89"/>
      <c r="N121" s="86"/>
      <c r="O121" s="86"/>
      <c r="P121" s="89"/>
      <c r="Q121" s="89"/>
      <c r="R121" s="86"/>
      <c r="S121" s="89"/>
      <c r="T121" s="86"/>
      <c r="U121" s="86"/>
    </row>
    <row r="122" spans="3:21" ht="12.75">
      <c r="C122" s="97"/>
      <c r="D122" s="86"/>
      <c r="E122" s="86"/>
      <c r="F122" s="86"/>
      <c r="G122" s="86"/>
      <c r="H122" s="86"/>
      <c r="I122" s="86"/>
      <c r="J122" s="86"/>
      <c r="K122" s="86"/>
      <c r="L122" s="89"/>
      <c r="M122" s="89"/>
      <c r="N122" s="86"/>
      <c r="O122" s="86"/>
      <c r="P122" s="89"/>
      <c r="Q122" s="89"/>
      <c r="R122" s="86"/>
      <c r="S122" s="89"/>
      <c r="T122" s="86"/>
      <c r="U122" s="86"/>
    </row>
    <row r="123" spans="3:21" ht="12.75">
      <c r="C123" s="97"/>
      <c r="D123" s="86"/>
      <c r="E123" s="86"/>
      <c r="F123" s="86"/>
      <c r="G123" s="86"/>
      <c r="H123" s="86"/>
      <c r="I123" s="86"/>
      <c r="J123" s="86"/>
      <c r="K123" s="86"/>
      <c r="L123" s="89"/>
      <c r="M123" s="89"/>
      <c r="N123" s="86"/>
      <c r="O123" s="86"/>
      <c r="P123" s="89"/>
      <c r="Q123" s="89"/>
      <c r="R123" s="86"/>
      <c r="S123" s="89"/>
      <c r="T123" s="86"/>
      <c r="U123" s="86"/>
    </row>
    <row r="124" spans="3:21" ht="12.75">
      <c r="C124" s="97"/>
      <c r="D124" s="86"/>
      <c r="E124" s="86"/>
      <c r="F124" s="86"/>
      <c r="G124" s="86"/>
      <c r="H124" s="86"/>
      <c r="I124" s="86"/>
      <c r="J124" s="86"/>
      <c r="K124" s="86"/>
      <c r="L124" s="89"/>
      <c r="M124" s="89"/>
      <c r="N124" s="86"/>
      <c r="O124" s="86"/>
      <c r="P124" s="89"/>
      <c r="Q124" s="89"/>
      <c r="R124" s="86"/>
      <c r="S124" s="89"/>
      <c r="T124" s="86"/>
      <c r="U124" s="86"/>
    </row>
    <row r="125" spans="3:21" ht="12.75">
      <c r="C125" s="97"/>
      <c r="D125" s="86"/>
      <c r="E125" s="86"/>
      <c r="F125" s="86"/>
      <c r="G125" s="86"/>
      <c r="H125" s="86"/>
      <c r="I125" s="86"/>
      <c r="J125" s="86"/>
      <c r="K125" s="86"/>
      <c r="L125" s="89"/>
      <c r="M125" s="89"/>
      <c r="N125" s="86"/>
      <c r="O125" s="86"/>
      <c r="P125" s="89"/>
      <c r="Q125" s="89"/>
      <c r="R125" s="86"/>
      <c r="S125" s="89"/>
      <c r="T125" s="86"/>
      <c r="U125" s="86"/>
    </row>
    <row r="126" spans="3:21" ht="12.75">
      <c r="C126" s="97"/>
      <c r="D126" s="86"/>
      <c r="E126" s="86"/>
      <c r="F126" s="86"/>
      <c r="G126" s="86"/>
      <c r="H126" s="86"/>
      <c r="I126" s="86"/>
      <c r="J126" s="86"/>
      <c r="K126" s="86"/>
      <c r="L126" s="89"/>
      <c r="M126" s="89"/>
      <c r="N126" s="86"/>
      <c r="O126" s="86"/>
      <c r="P126" s="89"/>
      <c r="Q126" s="89"/>
      <c r="R126" s="86"/>
      <c r="S126" s="89"/>
      <c r="T126" s="86"/>
      <c r="U126" s="86"/>
    </row>
    <row r="127" spans="3:21" ht="12.75">
      <c r="C127" s="97"/>
      <c r="D127" s="86"/>
      <c r="E127" s="86"/>
      <c r="F127" s="86"/>
      <c r="G127" s="86"/>
      <c r="H127" s="86"/>
      <c r="I127" s="86"/>
      <c r="J127" s="86"/>
      <c r="K127" s="86"/>
      <c r="L127" s="89"/>
      <c r="M127" s="89"/>
      <c r="N127" s="86"/>
      <c r="O127" s="86"/>
      <c r="P127" s="89"/>
      <c r="Q127" s="89"/>
      <c r="R127" s="86"/>
      <c r="S127" s="89"/>
      <c r="T127" s="86"/>
      <c r="U127" s="86"/>
    </row>
    <row r="128" spans="3:21" ht="12.75">
      <c r="C128" s="97"/>
      <c r="D128" s="86"/>
      <c r="E128" s="86"/>
      <c r="F128" s="86"/>
      <c r="G128" s="86"/>
      <c r="H128" s="86"/>
      <c r="I128" s="86"/>
      <c r="J128" s="86"/>
      <c r="K128" s="86"/>
      <c r="L128" s="89"/>
      <c r="M128" s="89"/>
      <c r="N128" s="86"/>
      <c r="O128" s="86"/>
      <c r="P128" s="89"/>
      <c r="Q128" s="89"/>
      <c r="R128" s="86"/>
      <c r="S128" s="89"/>
      <c r="T128" s="86"/>
      <c r="U128" s="86"/>
    </row>
    <row r="129" spans="3:21" ht="12.75">
      <c r="C129" s="97"/>
      <c r="D129" s="86"/>
      <c r="E129" s="86"/>
      <c r="F129" s="86"/>
      <c r="G129" s="86"/>
      <c r="H129" s="86"/>
      <c r="I129" s="86"/>
      <c r="J129" s="86"/>
      <c r="K129" s="86"/>
      <c r="L129" s="89"/>
      <c r="M129" s="89"/>
      <c r="N129" s="86"/>
      <c r="O129" s="86"/>
      <c r="P129" s="89"/>
      <c r="Q129" s="89"/>
      <c r="R129" s="86"/>
      <c r="S129" s="89"/>
      <c r="T129" s="86"/>
      <c r="U129" s="86"/>
    </row>
    <row r="130" spans="3:21" ht="12.75">
      <c r="C130" s="97"/>
      <c r="D130" s="86"/>
      <c r="E130" s="86"/>
      <c r="F130" s="86"/>
      <c r="G130" s="86"/>
      <c r="H130" s="86"/>
      <c r="I130" s="86"/>
      <c r="J130" s="86"/>
      <c r="K130" s="86"/>
      <c r="L130" s="89"/>
      <c r="M130" s="89"/>
      <c r="N130" s="86"/>
      <c r="O130" s="86"/>
      <c r="P130" s="89"/>
      <c r="Q130" s="89"/>
      <c r="R130" s="86"/>
      <c r="S130" s="89"/>
      <c r="T130" s="86"/>
      <c r="U130" s="86"/>
    </row>
    <row r="131" spans="3:21" ht="12.75">
      <c r="C131" s="97"/>
      <c r="D131" s="86"/>
      <c r="E131" s="86"/>
      <c r="F131" s="86"/>
      <c r="G131" s="86"/>
      <c r="H131" s="86"/>
      <c r="I131" s="86"/>
      <c r="J131" s="86"/>
      <c r="K131" s="86"/>
      <c r="L131" s="89"/>
      <c r="M131" s="89"/>
      <c r="N131" s="86"/>
      <c r="O131" s="86"/>
      <c r="P131" s="89"/>
      <c r="Q131" s="89"/>
      <c r="R131" s="86"/>
      <c r="S131" s="89"/>
      <c r="T131" s="86"/>
      <c r="U131" s="86"/>
    </row>
    <row r="132" spans="3:21" ht="12.75">
      <c r="C132" s="97"/>
      <c r="D132" s="86"/>
      <c r="E132" s="86"/>
      <c r="F132" s="86"/>
      <c r="G132" s="86"/>
      <c r="H132" s="86"/>
      <c r="I132" s="86"/>
      <c r="J132" s="86"/>
      <c r="K132" s="86"/>
      <c r="L132" s="89"/>
      <c r="M132" s="89"/>
      <c r="N132" s="86"/>
      <c r="O132" s="86"/>
      <c r="P132" s="89"/>
      <c r="Q132" s="89"/>
      <c r="R132" s="86"/>
      <c r="S132" s="89"/>
      <c r="T132" s="86"/>
      <c r="U132" s="86"/>
    </row>
    <row r="133" spans="3:21" ht="12.75">
      <c r="C133" s="97"/>
      <c r="D133" s="86"/>
      <c r="E133" s="86"/>
      <c r="F133" s="86"/>
      <c r="G133" s="86"/>
      <c r="H133" s="86"/>
      <c r="I133" s="86"/>
      <c r="J133" s="86"/>
      <c r="K133" s="86"/>
      <c r="L133" s="89"/>
      <c r="M133" s="89"/>
      <c r="N133" s="86"/>
      <c r="O133" s="86"/>
      <c r="P133" s="89"/>
      <c r="Q133" s="89"/>
      <c r="R133" s="86"/>
      <c r="S133" s="89"/>
      <c r="T133" s="86"/>
      <c r="U133" s="86"/>
    </row>
    <row r="134" spans="3:21" ht="12.75">
      <c r="C134" s="97"/>
      <c r="D134" s="86"/>
      <c r="E134" s="86"/>
      <c r="F134" s="86"/>
      <c r="G134" s="86"/>
      <c r="H134" s="86"/>
      <c r="I134" s="86"/>
      <c r="J134" s="86"/>
      <c r="K134" s="86"/>
      <c r="L134" s="89"/>
      <c r="M134" s="89"/>
      <c r="N134" s="86"/>
      <c r="O134" s="86"/>
      <c r="P134" s="89"/>
      <c r="Q134" s="89"/>
      <c r="R134" s="86"/>
      <c r="S134" s="89"/>
      <c r="T134" s="86"/>
      <c r="U134" s="86"/>
    </row>
    <row r="135" spans="3:21" ht="12.75">
      <c r="C135" s="97"/>
      <c r="D135" s="86"/>
      <c r="E135" s="86"/>
      <c r="F135" s="86"/>
      <c r="G135" s="86"/>
      <c r="H135" s="86"/>
      <c r="I135" s="86"/>
      <c r="J135" s="86"/>
      <c r="K135" s="86"/>
      <c r="L135" s="89"/>
      <c r="M135" s="89"/>
      <c r="N135" s="86"/>
      <c r="O135" s="86"/>
      <c r="P135" s="89"/>
      <c r="Q135" s="89"/>
      <c r="R135" s="86"/>
      <c r="S135" s="89"/>
      <c r="T135" s="86"/>
      <c r="U135" s="86"/>
    </row>
    <row r="136" spans="3:21" ht="12.75">
      <c r="C136" s="97"/>
      <c r="D136" s="86"/>
      <c r="E136" s="86"/>
      <c r="F136" s="86"/>
      <c r="G136" s="86"/>
      <c r="H136" s="86"/>
      <c r="I136" s="86"/>
      <c r="J136" s="86"/>
      <c r="K136" s="86"/>
      <c r="L136" s="89"/>
      <c r="M136" s="89"/>
      <c r="N136" s="86"/>
      <c r="O136" s="86"/>
      <c r="P136" s="89"/>
      <c r="Q136" s="89"/>
      <c r="R136" s="86"/>
      <c r="S136" s="89"/>
      <c r="T136" s="86"/>
      <c r="U136" s="86"/>
    </row>
    <row r="137" spans="3:21" ht="12.75">
      <c r="C137" s="97"/>
      <c r="D137" s="86"/>
      <c r="E137" s="86"/>
      <c r="F137" s="86"/>
      <c r="G137" s="86"/>
      <c r="H137" s="86"/>
      <c r="I137" s="86"/>
      <c r="J137" s="86"/>
      <c r="K137" s="86"/>
      <c r="L137" s="89"/>
      <c r="M137" s="89"/>
      <c r="N137" s="86"/>
      <c r="O137" s="86"/>
      <c r="P137" s="89"/>
      <c r="Q137" s="89"/>
      <c r="R137" s="86"/>
      <c r="S137" s="89"/>
      <c r="T137" s="86"/>
      <c r="U137" s="86"/>
    </row>
    <row r="138" spans="3:21" ht="12.75">
      <c r="C138" s="97"/>
      <c r="D138" s="86"/>
      <c r="E138" s="86"/>
      <c r="F138" s="86"/>
      <c r="G138" s="86"/>
      <c r="H138" s="86"/>
      <c r="I138" s="86"/>
      <c r="J138" s="86"/>
      <c r="K138" s="86"/>
      <c r="L138" s="89"/>
      <c r="M138" s="89"/>
      <c r="N138" s="86"/>
      <c r="O138" s="86"/>
      <c r="P138" s="89"/>
      <c r="Q138" s="89"/>
      <c r="R138" s="86"/>
      <c r="S138" s="89"/>
      <c r="T138" s="86"/>
      <c r="U138" s="86"/>
    </row>
    <row r="139" spans="3:21" ht="12.75">
      <c r="C139" s="97"/>
      <c r="D139" s="86"/>
      <c r="E139" s="86"/>
      <c r="F139" s="86"/>
      <c r="G139" s="86"/>
      <c r="H139" s="86"/>
      <c r="I139" s="86"/>
      <c r="J139" s="86"/>
      <c r="K139" s="86"/>
      <c r="L139" s="89"/>
      <c r="M139" s="89"/>
      <c r="N139" s="86"/>
      <c r="O139" s="86"/>
      <c r="P139" s="89"/>
      <c r="Q139" s="89"/>
      <c r="R139" s="86"/>
      <c r="S139" s="89"/>
      <c r="T139" s="86"/>
      <c r="U139" s="86"/>
    </row>
    <row r="140" spans="3:21" ht="12.75">
      <c r="C140" s="97"/>
      <c r="D140" s="86"/>
      <c r="E140" s="86"/>
      <c r="F140" s="86"/>
      <c r="G140" s="86"/>
      <c r="H140" s="86"/>
      <c r="I140" s="86"/>
      <c r="J140" s="86"/>
      <c r="K140" s="86"/>
      <c r="L140" s="89"/>
      <c r="M140" s="89"/>
      <c r="N140" s="86"/>
      <c r="O140" s="86"/>
      <c r="P140" s="89"/>
      <c r="Q140" s="89"/>
      <c r="R140" s="86"/>
      <c r="S140" s="89"/>
      <c r="T140" s="86"/>
      <c r="U140" s="86"/>
    </row>
    <row r="141" spans="3:21" ht="12.75">
      <c r="C141" s="97"/>
      <c r="D141" s="86"/>
      <c r="E141" s="86"/>
      <c r="F141" s="86"/>
      <c r="G141" s="86"/>
      <c r="H141" s="86"/>
      <c r="I141" s="86"/>
      <c r="J141" s="86"/>
      <c r="K141" s="86"/>
      <c r="L141" s="89"/>
      <c r="M141" s="89"/>
      <c r="N141" s="86"/>
      <c r="O141" s="86"/>
      <c r="P141" s="89"/>
      <c r="Q141" s="89"/>
      <c r="R141" s="86"/>
      <c r="S141" s="89"/>
      <c r="T141" s="86"/>
      <c r="U141" s="86"/>
    </row>
    <row r="142" spans="3:21" ht="12.75">
      <c r="C142" s="97"/>
      <c r="D142" s="86"/>
      <c r="E142" s="86"/>
      <c r="F142" s="86"/>
      <c r="G142" s="86"/>
      <c r="H142" s="86"/>
      <c r="I142" s="86"/>
      <c r="J142" s="86"/>
      <c r="K142" s="86"/>
      <c r="L142" s="89"/>
      <c r="M142" s="89"/>
      <c r="N142" s="86"/>
      <c r="O142" s="86"/>
      <c r="P142" s="89"/>
      <c r="Q142" s="89"/>
      <c r="R142" s="86"/>
      <c r="S142" s="89"/>
      <c r="T142" s="86"/>
      <c r="U142" s="86"/>
    </row>
    <row r="143" spans="3:21" ht="12.75">
      <c r="C143" s="97"/>
      <c r="D143" s="86"/>
      <c r="E143" s="86"/>
      <c r="F143" s="86"/>
      <c r="G143" s="86"/>
      <c r="H143" s="86"/>
      <c r="I143" s="86"/>
      <c r="J143" s="86"/>
      <c r="K143" s="86"/>
      <c r="L143" s="89"/>
      <c r="M143" s="89"/>
      <c r="N143" s="86"/>
      <c r="O143" s="86"/>
      <c r="P143" s="89"/>
      <c r="Q143" s="89"/>
      <c r="R143" s="86"/>
      <c r="S143" s="89"/>
      <c r="T143" s="86"/>
      <c r="U143" s="86"/>
    </row>
    <row r="144" spans="3:21" ht="12.75">
      <c r="C144" s="97"/>
      <c r="D144" s="86"/>
      <c r="E144" s="86"/>
      <c r="F144" s="86"/>
      <c r="G144" s="86"/>
      <c r="H144" s="86"/>
      <c r="I144" s="86"/>
      <c r="J144" s="86"/>
      <c r="K144" s="86"/>
      <c r="L144" s="89"/>
      <c r="M144" s="89"/>
      <c r="N144" s="86"/>
      <c r="O144" s="86"/>
      <c r="P144" s="89"/>
      <c r="Q144" s="89"/>
      <c r="R144" s="86"/>
      <c r="S144" s="89"/>
      <c r="T144" s="86"/>
      <c r="U144" s="86"/>
    </row>
    <row r="145" spans="3:21" ht="12.75">
      <c r="C145" s="97"/>
      <c r="D145" s="86"/>
      <c r="E145" s="86"/>
      <c r="F145" s="86"/>
      <c r="G145" s="86"/>
      <c r="H145" s="86"/>
      <c r="I145" s="86"/>
      <c r="J145" s="86"/>
      <c r="K145" s="86"/>
      <c r="L145" s="89"/>
      <c r="M145" s="89"/>
      <c r="N145" s="86"/>
      <c r="O145" s="86"/>
      <c r="P145" s="89"/>
      <c r="Q145" s="89"/>
      <c r="R145" s="86"/>
      <c r="S145" s="89"/>
      <c r="T145" s="86"/>
      <c r="U145" s="86"/>
    </row>
    <row r="146" spans="3:21" ht="12.75">
      <c r="C146" s="97"/>
      <c r="D146" s="86"/>
      <c r="E146" s="86"/>
      <c r="F146" s="86"/>
      <c r="G146" s="86"/>
      <c r="H146" s="86"/>
      <c r="I146" s="86"/>
      <c r="J146" s="86"/>
      <c r="K146" s="86"/>
      <c r="L146" s="89"/>
      <c r="M146" s="89"/>
      <c r="N146" s="86"/>
      <c r="O146" s="86"/>
      <c r="P146" s="89"/>
      <c r="Q146" s="89"/>
      <c r="R146" s="86"/>
      <c r="S146" s="89"/>
      <c r="T146" s="86"/>
      <c r="U146" s="86"/>
    </row>
    <row r="147" spans="3:21" ht="12.75">
      <c r="C147" s="97"/>
      <c r="D147" s="86"/>
      <c r="E147" s="86"/>
      <c r="F147" s="86"/>
      <c r="G147" s="86"/>
      <c r="H147" s="86"/>
      <c r="I147" s="86"/>
      <c r="J147" s="86"/>
      <c r="K147" s="86"/>
      <c r="L147" s="89"/>
      <c r="M147" s="89"/>
      <c r="N147" s="86"/>
      <c r="O147" s="86"/>
      <c r="P147" s="89"/>
      <c r="Q147" s="89"/>
      <c r="R147" s="86"/>
      <c r="S147" s="89"/>
      <c r="T147" s="86"/>
      <c r="U147" s="86"/>
    </row>
    <row r="148" spans="3:21" ht="12.75">
      <c r="C148" s="97"/>
      <c r="D148" s="86"/>
      <c r="E148" s="86"/>
      <c r="F148" s="86"/>
      <c r="G148" s="86"/>
      <c r="H148" s="86"/>
      <c r="I148" s="86"/>
      <c r="J148" s="86"/>
      <c r="K148" s="86"/>
      <c r="L148" s="89"/>
      <c r="M148" s="89"/>
      <c r="N148" s="86"/>
      <c r="O148" s="86"/>
      <c r="P148" s="89"/>
      <c r="Q148" s="89"/>
      <c r="R148" s="86"/>
      <c r="S148" s="89"/>
      <c r="T148" s="86"/>
      <c r="U148" s="86"/>
    </row>
    <row r="149" spans="3:21" ht="12.75">
      <c r="C149" s="97"/>
      <c r="D149" s="86"/>
      <c r="E149" s="86"/>
      <c r="F149" s="86"/>
      <c r="G149" s="86"/>
      <c r="H149" s="86"/>
      <c r="I149" s="86"/>
      <c r="J149" s="86"/>
      <c r="K149" s="86"/>
      <c r="L149" s="89"/>
      <c r="M149" s="89"/>
      <c r="N149" s="86"/>
      <c r="O149" s="86"/>
      <c r="P149" s="89"/>
      <c r="Q149" s="89"/>
      <c r="R149" s="86"/>
      <c r="S149" s="89"/>
      <c r="T149" s="86"/>
      <c r="U149" s="86"/>
    </row>
    <row r="150" spans="3:21" ht="12.75">
      <c r="C150" s="97"/>
      <c r="D150" s="86"/>
      <c r="E150" s="86"/>
      <c r="F150" s="86"/>
      <c r="G150" s="86"/>
      <c r="H150" s="86"/>
      <c r="I150" s="86"/>
      <c r="J150" s="86"/>
      <c r="K150" s="86"/>
      <c r="L150" s="89"/>
      <c r="M150" s="89"/>
      <c r="N150" s="86"/>
      <c r="O150" s="86"/>
      <c r="P150" s="89"/>
      <c r="Q150" s="89"/>
      <c r="R150" s="86"/>
      <c r="S150" s="89"/>
      <c r="T150" s="86"/>
      <c r="U150" s="86"/>
    </row>
    <row r="151" spans="3:21" ht="12.75">
      <c r="C151" s="97"/>
      <c r="D151" s="86"/>
      <c r="E151" s="86"/>
      <c r="F151" s="86"/>
      <c r="G151" s="86"/>
      <c r="H151" s="86"/>
      <c r="I151" s="86"/>
      <c r="J151" s="86"/>
      <c r="K151" s="86"/>
      <c r="L151" s="89"/>
      <c r="M151" s="89"/>
      <c r="N151" s="86"/>
      <c r="O151" s="86"/>
      <c r="P151" s="89"/>
      <c r="Q151" s="89"/>
      <c r="R151" s="86"/>
      <c r="S151" s="89"/>
      <c r="T151" s="86"/>
      <c r="U151" s="86"/>
    </row>
    <row r="152" spans="3:21" ht="12.75">
      <c r="C152" s="97"/>
      <c r="D152" s="86"/>
      <c r="E152" s="86"/>
      <c r="F152" s="86"/>
      <c r="G152" s="86"/>
      <c r="H152" s="86"/>
      <c r="I152" s="86"/>
      <c r="J152" s="86"/>
      <c r="K152" s="86"/>
      <c r="L152" s="89"/>
      <c r="M152" s="89"/>
      <c r="N152" s="86"/>
      <c r="O152" s="86"/>
      <c r="P152" s="89"/>
      <c r="Q152" s="89"/>
      <c r="R152" s="86"/>
      <c r="S152" s="89"/>
      <c r="T152" s="86"/>
      <c r="U152" s="86"/>
    </row>
    <row r="153" spans="3:21" ht="12.75">
      <c r="C153" s="97"/>
      <c r="D153" s="86"/>
      <c r="E153" s="86"/>
      <c r="F153" s="86"/>
      <c r="G153" s="86"/>
      <c r="H153" s="86"/>
      <c r="I153" s="86"/>
      <c r="J153" s="86"/>
      <c r="K153" s="86"/>
      <c r="L153" s="89"/>
      <c r="M153" s="89"/>
      <c r="N153" s="86"/>
      <c r="O153" s="86"/>
      <c r="P153" s="89"/>
      <c r="Q153" s="89"/>
      <c r="R153" s="86"/>
      <c r="S153" s="89"/>
      <c r="T153" s="86"/>
      <c r="U153" s="86"/>
    </row>
    <row r="154" spans="3:21" ht="12.75">
      <c r="C154" s="97"/>
      <c r="D154" s="86"/>
      <c r="E154" s="86"/>
      <c r="F154" s="86"/>
      <c r="G154" s="86"/>
      <c r="H154" s="86"/>
      <c r="I154" s="86"/>
      <c r="J154" s="86"/>
      <c r="K154" s="86"/>
      <c r="L154" s="89"/>
      <c r="M154" s="89"/>
      <c r="N154" s="86"/>
      <c r="O154" s="86"/>
      <c r="P154" s="89"/>
      <c r="Q154" s="89"/>
      <c r="R154" s="86"/>
      <c r="S154" s="89"/>
      <c r="T154" s="86"/>
      <c r="U154" s="86"/>
    </row>
    <row r="155" spans="3:21" ht="12.75">
      <c r="C155" s="97"/>
      <c r="D155" s="86"/>
      <c r="E155" s="86"/>
      <c r="F155" s="86"/>
      <c r="G155" s="86"/>
      <c r="H155" s="86"/>
      <c r="I155" s="86"/>
      <c r="J155" s="86"/>
      <c r="K155" s="86"/>
      <c r="L155" s="89"/>
      <c r="M155" s="89"/>
      <c r="N155" s="86"/>
      <c r="O155" s="86"/>
      <c r="P155" s="89"/>
      <c r="Q155" s="89"/>
      <c r="R155" s="86"/>
      <c r="S155" s="89"/>
      <c r="T155" s="86"/>
      <c r="U155" s="86"/>
    </row>
    <row r="156" spans="3:21" ht="12.75">
      <c r="C156" s="97"/>
      <c r="D156" s="86"/>
      <c r="E156" s="86"/>
      <c r="F156" s="86"/>
      <c r="G156" s="86"/>
      <c r="H156" s="86"/>
      <c r="I156" s="86"/>
      <c r="J156" s="86"/>
      <c r="K156" s="86"/>
      <c r="L156" s="89"/>
      <c r="M156" s="89"/>
      <c r="N156" s="86"/>
      <c r="O156" s="86"/>
      <c r="P156" s="89"/>
      <c r="Q156" s="89"/>
      <c r="R156" s="86"/>
      <c r="S156" s="89"/>
      <c r="T156" s="86"/>
      <c r="U156" s="86"/>
    </row>
    <row r="157" spans="3:21" ht="12.75">
      <c r="C157" s="97"/>
      <c r="D157" s="86"/>
      <c r="E157" s="86"/>
      <c r="F157" s="86"/>
      <c r="G157" s="86"/>
      <c r="H157" s="86"/>
      <c r="I157" s="86"/>
      <c r="J157" s="86"/>
      <c r="K157" s="86"/>
      <c r="L157" s="89"/>
      <c r="M157" s="89"/>
      <c r="N157" s="86"/>
      <c r="O157" s="86"/>
      <c r="P157" s="89"/>
      <c r="Q157" s="89"/>
      <c r="R157" s="86"/>
      <c r="S157" s="89"/>
      <c r="T157" s="86"/>
      <c r="U157" s="86"/>
    </row>
    <row r="158" spans="3:21" ht="12.75">
      <c r="C158" s="97"/>
      <c r="D158" s="86"/>
      <c r="E158" s="86"/>
      <c r="F158" s="86"/>
      <c r="G158" s="86"/>
      <c r="H158" s="86"/>
      <c r="I158" s="86"/>
      <c r="J158" s="86"/>
      <c r="K158" s="86"/>
      <c r="L158" s="89"/>
      <c r="M158" s="89"/>
      <c r="N158" s="86"/>
      <c r="O158" s="86"/>
      <c r="P158" s="89"/>
      <c r="Q158" s="89"/>
      <c r="R158" s="86"/>
      <c r="S158" s="89"/>
      <c r="T158" s="86"/>
      <c r="U158" s="86"/>
    </row>
    <row r="159" spans="3:21" ht="12.75">
      <c r="C159" s="97"/>
      <c r="D159" s="86"/>
      <c r="E159" s="86"/>
      <c r="F159" s="86"/>
      <c r="G159" s="86"/>
      <c r="H159" s="86"/>
      <c r="I159" s="86"/>
      <c r="J159" s="86"/>
      <c r="K159" s="86"/>
      <c r="L159" s="89"/>
      <c r="M159" s="89"/>
      <c r="N159" s="86"/>
      <c r="O159" s="86"/>
      <c r="P159" s="89"/>
      <c r="Q159" s="89"/>
      <c r="R159" s="86"/>
      <c r="S159" s="89"/>
      <c r="T159" s="86"/>
      <c r="U159" s="86"/>
    </row>
    <row r="160" spans="3:21" ht="12.75">
      <c r="C160" s="97"/>
      <c r="D160" s="86"/>
      <c r="E160" s="86"/>
      <c r="F160" s="86"/>
      <c r="G160" s="86"/>
      <c r="H160" s="86"/>
      <c r="I160" s="86"/>
      <c r="J160" s="86"/>
      <c r="K160" s="86"/>
      <c r="L160" s="89"/>
      <c r="M160" s="89"/>
      <c r="N160" s="86"/>
      <c r="O160" s="86"/>
      <c r="P160" s="89"/>
      <c r="Q160" s="89"/>
      <c r="R160" s="86"/>
      <c r="S160" s="89"/>
      <c r="T160" s="86"/>
      <c r="U160" s="86"/>
    </row>
    <row r="161" spans="3:21" ht="12.75">
      <c r="C161" s="97"/>
      <c r="D161" s="86"/>
      <c r="E161" s="86"/>
      <c r="F161" s="86"/>
      <c r="G161" s="86"/>
      <c r="H161" s="86"/>
      <c r="I161" s="86"/>
      <c r="J161" s="86"/>
      <c r="K161" s="86"/>
      <c r="L161" s="89"/>
      <c r="M161" s="89"/>
      <c r="N161" s="86"/>
      <c r="O161" s="86"/>
      <c r="P161" s="89"/>
      <c r="Q161" s="89"/>
      <c r="R161" s="86"/>
      <c r="S161" s="89"/>
      <c r="T161" s="86"/>
      <c r="U161" s="86"/>
    </row>
    <row r="162" spans="3:21" ht="12.75">
      <c r="C162" s="97"/>
      <c r="D162" s="86"/>
      <c r="E162" s="86"/>
      <c r="F162" s="86"/>
      <c r="G162" s="86"/>
      <c r="H162" s="86"/>
      <c r="I162" s="86"/>
      <c r="J162" s="86"/>
      <c r="K162" s="86"/>
      <c r="L162" s="89"/>
      <c r="M162" s="89"/>
      <c r="N162" s="86"/>
      <c r="O162" s="86"/>
      <c r="P162" s="89"/>
      <c r="Q162" s="89"/>
      <c r="R162" s="86"/>
      <c r="S162" s="89"/>
      <c r="T162" s="86"/>
      <c r="U162" s="86"/>
    </row>
    <row r="163" spans="3:21" ht="12.75">
      <c r="C163" s="97"/>
      <c r="D163" s="86"/>
      <c r="E163" s="86"/>
      <c r="F163" s="86"/>
      <c r="G163" s="86"/>
      <c r="H163" s="86"/>
      <c r="I163" s="86"/>
      <c r="J163" s="86"/>
      <c r="K163" s="86"/>
      <c r="L163" s="89"/>
      <c r="M163" s="89"/>
      <c r="N163" s="86"/>
      <c r="O163" s="86"/>
      <c r="P163" s="89"/>
      <c r="Q163" s="89"/>
      <c r="R163" s="86"/>
      <c r="S163" s="89"/>
      <c r="T163" s="86"/>
      <c r="U163" s="86"/>
    </row>
    <row r="164" spans="3:21" ht="12.75">
      <c r="C164" s="97"/>
      <c r="D164" s="86"/>
      <c r="E164" s="86"/>
      <c r="F164" s="86"/>
      <c r="G164" s="86"/>
      <c r="H164" s="86"/>
      <c r="I164" s="86"/>
      <c r="J164" s="86"/>
      <c r="K164" s="86"/>
      <c r="L164" s="89"/>
      <c r="M164" s="89"/>
      <c r="N164" s="86"/>
      <c r="O164" s="86"/>
      <c r="P164" s="89"/>
      <c r="Q164" s="89"/>
      <c r="R164" s="86"/>
      <c r="S164" s="89"/>
      <c r="T164" s="86"/>
      <c r="U164" s="86"/>
    </row>
    <row r="165" spans="3:21" ht="12.75">
      <c r="C165" s="97"/>
      <c r="D165" s="86"/>
      <c r="E165" s="86"/>
      <c r="F165" s="86"/>
      <c r="G165" s="86"/>
      <c r="H165" s="86"/>
      <c r="I165" s="86"/>
      <c r="J165" s="86"/>
      <c r="K165" s="86"/>
      <c r="L165" s="89"/>
      <c r="M165" s="89"/>
      <c r="N165" s="86"/>
      <c r="O165" s="86"/>
      <c r="P165" s="89"/>
      <c r="Q165" s="89"/>
      <c r="R165" s="86"/>
      <c r="S165" s="89"/>
      <c r="T165" s="86"/>
      <c r="U165" s="86"/>
    </row>
    <row r="166" spans="3:21" ht="12.75">
      <c r="C166" s="97"/>
      <c r="D166" s="86"/>
      <c r="E166" s="86"/>
      <c r="F166" s="86"/>
      <c r="G166" s="86"/>
      <c r="H166" s="86"/>
      <c r="I166" s="86"/>
      <c r="J166" s="86"/>
      <c r="K166" s="86"/>
      <c r="L166" s="89"/>
      <c r="M166" s="89"/>
      <c r="N166" s="86"/>
      <c r="O166" s="86"/>
      <c r="P166" s="89"/>
      <c r="Q166" s="89"/>
      <c r="R166" s="86"/>
      <c r="S166" s="89"/>
      <c r="T166" s="86"/>
      <c r="U166" s="86"/>
    </row>
    <row r="167" spans="3:21" ht="12.75">
      <c r="C167" s="97"/>
      <c r="D167" s="86"/>
      <c r="E167" s="86"/>
      <c r="F167" s="86"/>
      <c r="G167" s="86"/>
      <c r="H167" s="86"/>
      <c r="I167" s="86"/>
      <c r="J167" s="86"/>
      <c r="K167" s="86"/>
      <c r="L167" s="89"/>
      <c r="M167" s="89"/>
      <c r="N167" s="86"/>
      <c r="O167" s="86"/>
      <c r="P167" s="89"/>
      <c r="Q167" s="89"/>
      <c r="R167" s="86"/>
      <c r="S167" s="89"/>
      <c r="T167" s="86"/>
      <c r="U167" s="86"/>
    </row>
    <row r="168" spans="3:21" ht="12.75">
      <c r="C168" s="97"/>
      <c r="D168" s="86"/>
      <c r="E168" s="86"/>
      <c r="F168" s="86"/>
      <c r="G168" s="86"/>
      <c r="H168" s="86"/>
      <c r="I168" s="86"/>
      <c r="J168" s="86"/>
      <c r="K168" s="86"/>
      <c r="L168" s="89"/>
      <c r="M168" s="89"/>
      <c r="N168" s="86"/>
      <c r="O168" s="86"/>
      <c r="P168" s="89"/>
      <c r="Q168" s="89"/>
      <c r="R168" s="86"/>
      <c r="S168" s="89"/>
      <c r="T168" s="86"/>
      <c r="U168" s="86"/>
    </row>
    <row r="169" spans="3:21" ht="12.75">
      <c r="C169" s="97"/>
      <c r="D169" s="86"/>
      <c r="E169" s="86"/>
      <c r="F169" s="86"/>
      <c r="G169" s="86"/>
      <c r="H169" s="86"/>
      <c r="I169" s="86"/>
      <c r="J169" s="86"/>
      <c r="K169" s="86"/>
      <c r="L169" s="89"/>
      <c r="M169" s="89"/>
      <c r="N169" s="86"/>
      <c r="O169" s="86"/>
      <c r="P169" s="89"/>
      <c r="Q169" s="89"/>
      <c r="R169" s="86"/>
      <c r="S169" s="89"/>
      <c r="T169" s="86"/>
      <c r="U169" s="86"/>
    </row>
    <row r="170" spans="3:21" ht="12.75">
      <c r="C170" s="97"/>
      <c r="D170" s="86"/>
      <c r="E170" s="86"/>
      <c r="F170" s="86"/>
      <c r="G170" s="86"/>
      <c r="H170" s="86"/>
      <c r="I170" s="86"/>
      <c r="J170" s="86"/>
      <c r="K170" s="86"/>
      <c r="L170" s="89"/>
      <c r="M170" s="89"/>
      <c r="N170" s="86"/>
      <c r="O170" s="86"/>
      <c r="P170" s="89"/>
      <c r="Q170" s="89"/>
      <c r="R170" s="86"/>
      <c r="S170" s="89"/>
      <c r="T170" s="86"/>
      <c r="U170" s="86"/>
    </row>
    <row r="171" spans="3:21" ht="12.75">
      <c r="C171" s="97"/>
      <c r="D171" s="86"/>
      <c r="E171" s="86"/>
      <c r="F171" s="86"/>
      <c r="G171" s="86"/>
      <c r="H171" s="86"/>
      <c r="I171" s="86"/>
      <c r="J171" s="86"/>
      <c r="K171" s="86"/>
      <c r="L171" s="89"/>
      <c r="M171" s="89"/>
      <c r="N171" s="86"/>
      <c r="O171" s="86"/>
      <c r="P171" s="89"/>
      <c r="Q171" s="89"/>
      <c r="R171" s="86"/>
      <c r="S171" s="89"/>
      <c r="T171" s="86"/>
      <c r="U171" s="86"/>
    </row>
    <row r="172" spans="3:21" ht="12.75">
      <c r="C172" s="97"/>
      <c r="D172" s="86"/>
      <c r="E172" s="86"/>
      <c r="F172" s="86"/>
      <c r="G172" s="86"/>
      <c r="H172" s="86"/>
      <c r="I172" s="86"/>
      <c r="J172" s="86"/>
      <c r="K172" s="86"/>
      <c r="L172" s="89"/>
      <c r="M172" s="89"/>
      <c r="N172" s="86"/>
      <c r="O172" s="86"/>
      <c r="P172" s="89"/>
      <c r="Q172" s="89"/>
      <c r="R172" s="86"/>
      <c r="S172" s="89"/>
      <c r="T172" s="86"/>
      <c r="U172" s="86"/>
    </row>
    <row r="173" spans="3:21" ht="12.75">
      <c r="C173" s="97"/>
      <c r="D173" s="86"/>
      <c r="E173" s="86"/>
      <c r="F173" s="86"/>
      <c r="G173" s="86"/>
      <c r="H173" s="86"/>
      <c r="I173" s="86"/>
      <c r="J173" s="86"/>
      <c r="K173" s="86"/>
      <c r="L173" s="89"/>
      <c r="M173" s="89"/>
      <c r="N173" s="86"/>
      <c r="O173" s="86"/>
      <c r="P173" s="89"/>
      <c r="Q173" s="89"/>
      <c r="R173" s="86"/>
      <c r="S173" s="89"/>
      <c r="T173" s="86"/>
      <c r="U173" s="86"/>
    </row>
    <row r="174" spans="3:21" ht="12.75">
      <c r="C174" s="97"/>
      <c r="D174" s="86"/>
      <c r="E174" s="86"/>
      <c r="F174" s="86"/>
      <c r="G174" s="86"/>
      <c r="H174" s="86"/>
      <c r="I174" s="86"/>
      <c r="J174" s="86"/>
      <c r="K174" s="86"/>
      <c r="L174" s="89"/>
      <c r="M174" s="89"/>
      <c r="N174" s="86"/>
      <c r="O174" s="86"/>
      <c r="P174" s="89"/>
      <c r="Q174" s="89"/>
      <c r="R174" s="86"/>
      <c r="S174" s="89"/>
      <c r="T174" s="86"/>
      <c r="U174" s="86"/>
    </row>
    <row r="175" spans="3:21" ht="12.75">
      <c r="C175" s="97"/>
      <c r="D175" s="86"/>
      <c r="E175" s="86"/>
      <c r="F175" s="86"/>
      <c r="G175" s="86"/>
      <c r="H175" s="86"/>
      <c r="I175" s="86"/>
      <c r="J175" s="86"/>
      <c r="K175" s="86"/>
      <c r="L175" s="89"/>
      <c r="M175" s="89"/>
      <c r="N175" s="86"/>
      <c r="O175" s="86"/>
      <c r="P175" s="89"/>
      <c r="Q175" s="89"/>
      <c r="R175" s="86"/>
      <c r="S175" s="89"/>
      <c r="T175" s="86"/>
      <c r="U175" s="86"/>
    </row>
    <row r="176" spans="3:21" ht="12.75">
      <c r="C176" s="97"/>
      <c r="D176" s="86"/>
      <c r="E176" s="86"/>
      <c r="F176" s="86"/>
      <c r="G176" s="86"/>
      <c r="H176" s="86"/>
      <c r="I176" s="86"/>
      <c r="J176" s="86"/>
      <c r="K176" s="86"/>
      <c r="L176" s="89"/>
      <c r="M176" s="89"/>
      <c r="N176" s="86"/>
      <c r="O176" s="86"/>
      <c r="P176" s="89"/>
      <c r="Q176" s="89"/>
      <c r="R176" s="86"/>
      <c r="S176" s="89"/>
      <c r="T176" s="86"/>
      <c r="U176" s="86"/>
    </row>
    <row r="177" spans="3:21" ht="12.75">
      <c r="C177" s="97"/>
      <c r="D177" s="86"/>
      <c r="E177" s="86"/>
      <c r="F177" s="86"/>
      <c r="G177" s="86"/>
      <c r="H177" s="86"/>
      <c r="I177" s="86"/>
      <c r="J177" s="86"/>
      <c r="K177" s="86"/>
      <c r="L177" s="89"/>
      <c r="M177" s="89"/>
      <c r="N177" s="86"/>
      <c r="O177" s="86"/>
      <c r="P177" s="89"/>
      <c r="Q177" s="89"/>
      <c r="R177" s="86"/>
      <c r="S177" s="89"/>
      <c r="T177" s="86"/>
      <c r="U177" s="86"/>
    </row>
    <row r="178" spans="3:21" ht="12.75">
      <c r="C178" s="97"/>
      <c r="D178" s="86"/>
      <c r="E178" s="86"/>
      <c r="F178" s="86"/>
      <c r="G178" s="86"/>
      <c r="H178" s="86"/>
      <c r="I178" s="86"/>
      <c r="J178" s="86"/>
      <c r="K178" s="86"/>
      <c r="L178" s="89"/>
      <c r="M178" s="89"/>
      <c r="N178" s="86"/>
      <c r="O178" s="86"/>
      <c r="P178" s="89"/>
      <c r="Q178" s="89"/>
      <c r="R178" s="86"/>
      <c r="S178" s="89"/>
      <c r="T178" s="86"/>
      <c r="U178" s="86"/>
    </row>
    <row r="179" spans="3:21" ht="12.75">
      <c r="C179" s="97"/>
      <c r="D179" s="86"/>
      <c r="E179" s="86"/>
      <c r="F179" s="86"/>
      <c r="G179" s="86"/>
      <c r="H179" s="86"/>
      <c r="I179" s="86"/>
      <c r="J179" s="86"/>
      <c r="K179" s="86"/>
      <c r="L179" s="89"/>
      <c r="M179" s="89"/>
      <c r="N179" s="86"/>
      <c r="O179" s="86"/>
      <c r="P179" s="89"/>
      <c r="Q179" s="89"/>
      <c r="R179" s="86"/>
      <c r="S179" s="89"/>
      <c r="T179" s="86"/>
      <c r="U179" s="86"/>
    </row>
    <row r="180" spans="3:21" ht="12.75">
      <c r="C180" s="97"/>
      <c r="D180" s="86"/>
      <c r="E180" s="86"/>
      <c r="F180" s="86"/>
      <c r="G180" s="86"/>
      <c r="H180" s="86"/>
      <c r="I180" s="86"/>
      <c r="J180" s="86"/>
      <c r="K180" s="86"/>
      <c r="L180" s="89"/>
      <c r="M180" s="89"/>
      <c r="N180" s="86"/>
      <c r="O180" s="86"/>
      <c r="P180" s="89"/>
      <c r="Q180" s="89"/>
      <c r="R180" s="86"/>
      <c r="S180" s="89"/>
      <c r="T180" s="86"/>
      <c r="U180" s="86"/>
    </row>
    <row r="181" spans="3:21" ht="12.75">
      <c r="C181" s="97"/>
      <c r="D181" s="86"/>
      <c r="E181" s="86"/>
      <c r="F181" s="86"/>
      <c r="G181" s="86"/>
      <c r="H181" s="86"/>
      <c r="I181" s="86"/>
      <c r="J181" s="86"/>
      <c r="K181" s="86"/>
      <c r="L181" s="89"/>
      <c r="M181" s="89"/>
      <c r="N181" s="86"/>
      <c r="O181" s="86"/>
      <c r="P181" s="89"/>
      <c r="Q181" s="89"/>
      <c r="R181" s="86"/>
      <c r="S181" s="89"/>
      <c r="T181" s="86"/>
      <c r="U181" s="86"/>
    </row>
    <row r="182" spans="3:21" ht="12.75">
      <c r="C182" s="97"/>
      <c r="D182" s="86"/>
      <c r="E182" s="86"/>
      <c r="F182" s="86"/>
      <c r="G182" s="86"/>
      <c r="H182" s="86"/>
      <c r="I182" s="86"/>
      <c r="J182" s="86"/>
      <c r="K182" s="86"/>
      <c r="L182" s="89"/>
      <c r="M182" s="89"/>
      <c r="N182" s="86"/>
      <c r="O182" s="86"/>
      <c r="P182" s="89"/>
      <c r="Q182" s="89"/>
      <c r="R182" s="86"/>
      <c r="S182" s="89"/>
      <c r="T182" s="86"/>
      <c r="U182" s="86"/>
    </row>
    <row r="183" spans="3:21" ht="12.75">
      <c r="C183" s="97"/>
      <c r="D183" s="86"/>
      <c r="E183" s="86"/>
      <c r="F183" s="86"/>
      <c r="G183" s="86"/>
      <c r="H183" s="86"/>
      <c r="I183" s="86"/>
      <c r="J183" s="86"/>
      <c r="K183" s="86"/>
      <c r="L183" s="89"/>
      <c r="M183" s="89"/>
      <c r="N183" s="86"/>
      <c r="O183" s="86"/>
      <c r="P183" s="89"/>
      <c r="Q183" s="89"/>
      <c r="R183" s="86"/>
      <c r="S183" s="89"/>
      <c r="T183" s="86"/>
      <c r="U183" s="86"/>
    </row>
    <row r="184" spans="3:21" ht="12.75">
      <c r="C184" s="97"/>
      <c r="D184" s="86"/>
      <c r="E184" s="86"/>
      <c r="F184" s="86"/>
      <c r="G184" s="86"/>
      <c r="H184" s="86"/>
      <c r="I184" s="86"/>
      <c r="J184" s="86"/>
      <c r="K184" s="86"/>
      <c r="L184" s="89"/>
      <c r="M184" s="89"/>
      <c r="N184" s="86"/>
      <c r="O184" s="86"/>
      <c r="P184" s="89"/>
      <c r="Q184" s="89"/>
      <c r="R184" s="86"/>
      <c r="S184" s="89"/>
      <c r="T184" s="86"/>
      <c r="U184" s="86"/>
    </row>
    <row r="185" spans="3:21" ht="12.75">
      <c r="C185" s="97"/>
      <c r="D185" s="86"/>
      <c r="E185" s="86"/>
      <c r="F185" s="86"/>
      <c r="G185" s="86"/>
      <c r="H185" s="86"/>
      <c r="I185" s="86"/>
      <c r="J185" s="86"/>
      <c r="K185" s="86"/>
      <c r="L185" s="89"/>
      <c r="M185" s="89"/>
      <c r="N185" s="86"/>
      <c r="O185" s="86"/>
      <c r="P185" s="89"/>
      <c r="Q185" s="89"/>
      <c r="R185" s="86"/>
      <c r="S185" s="89"/>
      <c r="T185" s="86"/>
      <c r="U185" s="86"/>
    </row>
    <row r="186" spans="3:21" ht="12.75">
      <c r="C186" s="97"/>
      <c r="D186" s="86"/>
      <c r="E186" s="86"/>
      <c r="F186" s="86"/>
      <c r="G186" s="86"/>
      <c r="H186" s="86"/>
      <c r="I186" s="86"/>
      <c r="J186" s="86"/>
      <c r="K186" s="86"/>
      <c r="L186" s="89"/>
      <c r="M186" s="89"/>
      <c r="N186" s="86"/>
      <c r="O186" s="86"/>
      <c r="P186" s="89"/>
      <c r="Q186" s="89"/>
      <c r="R186" s="86"/>
      <c r="S186" s="89"/>
      <c r="T186" s="86"/>
      <c r="U186" s="86"/>
    </row>
    <row r="187" spans="3:21" ht="12.75">
      <c r="C187" s="97"/>
      <c r="D187" s="86"/>
      <c r="E187" s="86"/>
      <c r="F187" s="86"/>
      <c r="G187" s="86"/>
      <c r="H187" s="86"/>
      <c r="I187" s="86"/>
      <c r="J187" s="86"/>
      <c r="K187" s="86"/>
      <c r="L187" s="89"/>
      <c r="M187" s="89"/>
      <c r="N187" s="86"/>
      <c r="O187" s="86"/>
      <c r="P187" s="89"/>
      <c r="Q187" s="89"/>
      <c r="R187" s="86"/>
      <c r="S187" s="89"/>
      <c r="T187" s="86"/>
      <c r="U187" s="86"/>
    </row>
    <row r="188" spans="3:21" ht="12.75">
      <c r="C188" s="97"/>
      <c r="D188" s="86"/>
      <c r="E188" s="86"/>
      <c r="F188" s="86"/>
      <c r="G188" s="86"/>
      <c r="H188" s="86"/>
      <c r="I188" s="86"/>
      <c r="J188" s="86"/>
      <c r="K188" s="86"/>
      <c r="L188" s="89"/>
      <c r="M188" s="89"/>
      <c r="N188" s="86"/>
      <c r="O188" s="86"/>
      <c r="P188" s="89"/>
      <c r="Q188" s="89"/>
      <c r="R188" s="86"/>
      <c r="S188" s="89"/>
      <c r="T188" s="86"/>
      <c r="U188" s="86"/>
    </row>
    <row r="189" spans="3:21" ht="12.75">
      <c r="C189" s="97"/>
      <c r="D189" s="86"/>
      <c r="E189" s="86"/>
      <c r="F189" s="86"/>
      <c r="G189" s="86"/>
      <c r="H189" s="86"/>
      <c r="I189" s="86"/>
      <c r="J189" s="86"/>
      <c r="K189" s="86"/>
      <c r="L189" s="89"/>
      <c r="M189" s="89"/>
      <c r="N189" s="86"/>
      <c r="O189" s="86"/>
      <c r="P189" s="89"/>
      <c r="Q189" s="89"/>
      <c r="R189" s="86"/>
      <c r="S189" s="89"/>
      <c r="T189" s="86"/>
      <c r="U189" s="86"/>
    </row>
    <row r="190" spans="3:21" ht="12.75">
      <c r="C190" s="97"/>
      <c r="D190" s="86"/>
      <c r="E190" s="86"/>
      <c r="F190" s="86"/>
      <c r="G190" s="86"/>
      <c r="H190" s="86"/>
      <c r="I190" s="86"/>
      <c r="J190" s="86"/>
      <c r="K190" s="86"/>
      <c r="L190" s="89"/>
      <c r="M190" s="89"/>
      <c r="N190" s="86"/>
      <c r="O190" s="86"/>
      <c r="P190" s="89"/>
      <c r="Q190" s="89"/>
      <c r="R190" s="86"/>
      <c r="S190" s="89"/>
      <c r="T190" s="86"/>
      <c r="U190" s="86"/>
    </row>
    <row r="191" spans="3:21" ht="12.75">
      <c r="C191" s="97"/>
      <c r="D191" s="86"/>
      <c r="E191" s="86"/>
      <c r="F191" s="86"/>
      <c r="G191" s="86"/>
      <c r="H191" s="86"/>
      <c r="I191" s="86"/>
      <c r="J191" s="86"/>
      <c r="K191" s="86"/>
      <c r="L191" s="89"/>
      <c r="M191" s="89"/>
      <c r="N191" s="86"/>
      <c r="O191" s="86"/>
      <c r="P191" s="89"/>
      <c r="Q191" s="89"/>
      <c r="R191" s="86"/>
      <c r="S191" s="89"/>
      <c r="T191" s="86"/>
      <c r="U191" s="86"/>
    </row>
    <row r="192" spans="3:21" ht="12.75">
      <c r="C192" s="97"/>
      <c r="D192" s="86"/>
      <c r="E192" s="86"/>
      <c r="F192" s="86"/>
      <c r="G192" s="86"/>
      <c r="H192" s="86"/>
      <c r="I192" s="86"/>
      <c r="J192" s="86"/>
      <c r="K192" s="86"/>
      <c r="L192" s="89"/>
      <c r="M192" s="89"/>
      <c r="N192" s="86"/>
      <c r="O192" s="86"/>
      <c r="P192" s="89"/>
      <c r="Q192" s="89"/>
      <c r="R192" s="86"/>
      <c r="S192" s="89"/>
      <c r="T192" s="86"/>
      <c r="U192" s="86"/>
    </row>
    <row r="193" spans="3:21" ht="12.75">
      <c r="C193" s="97"/>
      <c r="D193" s="86"/>
      <c r="E193" s="86"/>
      <c r="F193" s="86"/>
      <c r="G193" s="86"/>
      <c r="H193" s="86"/>
      <c r="I193" s="86"/>
      <c r="J193" s="86"/>
      <c r="K193" s="86"/>
      <c r="L193" s="89"/>
      <c r="M193" s="89"/>
      <c r="N193" s="86"/>
      <c r="O193" s="86"/>
      <c r="P193" s="89"/>
      <c r="Q193" s="89"/>
      <c r="R193" s="86"/>
      <c r="S193" s="89"/>
      <c r="T193" s="86"/>
      <c r="U193" s="86"/>
    </row>
    <row r="194" spans="3:21" ht="12.75">
      <c r="C194" s="97"/>
      <c r="D194" s="86"/>
      <c r="E194" s="86"/>
      <c r="F194" s="86"/>
      <c r="G194" s="86"/>
      <c r="H194" s="86"/>
      <c r="I194" s="86"/>
      <c r="J194" s="86"/>
      <c r="K194" s="86"/>
      <c r="L194" s="89"/>
      <c r="M194" s="89"/>
      <c r="N194" s="86"/>
      <c r="O194" s="86"/>
      <c r="P194" s="89"/>
      <c r="Q194" s="89"/>
      <c r="R194" s="86"/>
      <c r="S194" s="89"/>
      <c r="T194" s="86"/>
      <c r="U194" s="86"/>
    </row>
    <row r="195" spans="3:21" ht="12.75">
      <c r="C195" s="97"/>
      <c r="D195" s="86"/>
      <c r="E195" s="86"/>
      <c r="F195" s="86"/>
      <c r="G195" s="86"/>
      <c r="H195" s="86"/>
      <c r="I195" s="86"/>
      <c r="J195" s="86"/>
      <c r="K195" s="86"/>
      <c r="L195" s="89"/>
      <c r="M195" s="89"/>
      <c r="N195" s="86"/>
      <c r="O195" s="86"/>
      <c r="P195" s="89"/>
      <c r="Q195" s="89"/>
      <c r="R195" s="86"/>
      <c r="S195" s="89"/>
      <c r="T195" s="86"/>
      <c r="U195" s="86"/>
    </row>
    <row r="196" spans="3:21" ht="12.75">
      <c r="C196" s="97"/>
      <c r="D196" s="86"/>
      <c r="E196" s="86"/>
      <c r="F196" s="86"/>
      <c r="G196" s="86"/>
      <c r="H196" s="86"/>
      <c r="I196" s="86"/>
      <c r="J196" s="86"/>
      <c r="K196" s="86"/>
      <c r="L196" s="89"/>
      <c r="M196" s="89"/>
      <c r="N196" s="86"/>
      <c r="O196" s="86"/>
      <c r="P196" s="89"/>
      <c r="Q196" s="89"/>
      <c r="R196" s="86"/>
      <c r="S196" s="89"/>
      <c r="T196" s="86"/>
      <c r="U196" s="86"/>
    </row>
    <row r="197" spans="3:21" ht="12.75">
      <c r="C197" s="97"/>
      <c r="D197" s="86"/>
      <c r="E197" s="86"/>
      <c r="F197" s="86"/>
      <c r="G197" s="86"/>
      <c r="H197" s="86"/>
      <c r="I197" s="86"/>
      <c r="J197" s="86"/>
      <c r="K197" s="86"/>
      <c r="L197" s="89"/>
      <c r="M197" s="89"/>
      <c r="N197" s="86"/>
      <c r="O197" s="86"/>
      <c r="P197" s="89"/>
      <c r="Q197" s="89"/>
      <c r="R197" s="86"/>
      <c r="S197" s="89"/>
      <c r="T197" s="86"/>
      <c r="U197" s="86"/>
    </row>
    <row r="198" spans="3:21" ht="12.75">
      <c r="C198" s="97"/>
      <c r="D198" s="86"/>
      <c r="E198" s="86"/>
      <c r="F198" s="86"/>
      <c r="G198" s="86"/>
      <c r="H198" s="86"/>
      <c r="I198" s="86"/>
      <c r="J198" s="86"/>
      <c r="K198" s="86"/>
      <c r="L198" s="89"/>
      <c r="M198" s="89"/>
      <c r="N198" s="86"/>
      <c r="O198" s="86"/>
      <c r="P198" s="89"/>
      <c r="Q198" s="89"/>
      <c r="R198" s="86"/>
      <c r="S198" s="89"/>
      <c r="T198" s="86"/>
      <c r="U198" s="86"/>
    </row>
    <row r="199" spans="3:21" ht="12.75">
      <c r="C199" s="97"/>
      <c r="D199" s="86"/>
      <c r="E199" s="86"/>
      <c r="F199" s="86"/>
      <c r="G199" s="86"/>
      <c r="H199" s="86"/>
      <c r="I199" s="86"/>
      <c r="J199" s="86"/>
      <c r="K199" s="86"/>
      <c r="L199" s="89"/>
      <c r="M199" s="89"/>
      <c r="N199" s="86"/>
      <c r="O199" s="86"/>
      <c r="P199" s="89"/>
      <c r="Q199" s="89"/>
      <c r="R199" s="86"/>
      <c r="S199" s="89"/>
      <c r="T199" s="86"/>
      <c r="U199" s="86"/>
    </row>
    <row r="200" spans="3:21" ht="12.75">
      <c r="C200" s="97"/>
      <c r="D200" s="86"/>
      <c r="E200" s="86"/>
      <c r="F200" s="86"/>
      <c r="G200" s="86"/>
      <c r="H200" s="86"/>
      <c r="I200" s="86"/>
      <c r="J200" s="86"/>
      <c r="K200" s="86"/>
      <c r="L200" s="89"/>
      <c r="M200" s="89"/>
      <c r="N200" s="86"/>
      <c r="O200" s="86"/>
      <c r="P200" s="89"/>
      <c r="Q200" s="89"/>
      <c r="R200" s="86"/>
      <c r="S200" s="89"/>
      <c r="T200" s="86"/>
      <c r="U200" s="86"/>
    </row>
    <row r="201" spans="3:21" ht="12.75">
      <c r="C201" s="97"/>
      <c r="D201" s="86"/>
      <c r="E201" s="86"/>
      <c r="F201" s="86"/>
      <c r="G201" s="86"/>
      <c r="H201" s="86"/>
      <c r="I201" s="86"/>
      <c r="J201" s="86"/>
      <c r="K201" s="86"/>
      <c r="L201" s="89"/>
      <c r="M201" s="89"/>
      <c r="N201" s="86"/>
      <c r="O201" s="86"/>
      <c r="P201" s="89"/>
      <c r="Q201" s="89"/>
      <c r="R201" s="86"/>
      <c r="S201" s="89"/>
      <c r="T201" s="86"/>
      <c r="U201" s="86"/>
    </row>
    <row r="202" spans="3:21" ht="12.75">
      <c r="C202" s="97"/>
      <c r="D202" s="86"/>
      <c r="E202" s="86"/>
      <c r="F202" s="86"/>
      <c r="G202" s="86"/>
      <c r="H202" s="86"/>
      <c r="I202" s="86"/>
      <c r="J202" s="86"/>
      <c r="K202" s="86"/>
      <c r="L202" s="89"/>
      <c r="M202" s="89"/>
      <c r="N202" s="86"/>
      <c r="O202" s="86"/>
      <c r="P202" s="89"/>
      <c r="Q202" s="89"/>
      <c r="R202" s="86"/>
      <c r="S202" s="89"/>
      <c r="T202" s="86"/>
      <c r="U202" s="86"/>
    </row>
    <row r="203" spans="3:21" ht="12.75">
      <c r="C203" s="97"/>
      <c r="D203" s="86"/>
      <c r="E203" s="86"/>
      <c r="F203" s="86"/>
      <c r="G203" s="86"/>
      <c r="H203" s="86"/>
      <c r="I203" s="86"/>
      <c r="J203" s="86"/>
      <c r="K203" s="86"/>
      <c r="L203" s="89"/>
      <c r="M203" s="89"/>
      <c r="N203" s="86"/>
      <c r="O203" s="86"/>
      <c r="P203" s="89"/>
      <c r="Q203" s="89"/>
      <c r="R203" s="86"/>
      <c r="S203" s="89"/>
      <c r="T203" s="86"/>
      <c r="U203" s="86"/>
    </row>
    <row r="204" spans="3:21" ht="12.75">
      <c r="C204" s="97"/>
      <c r="D204" s="86"/>
      <c r="E204" s="86"/>
      <c r="F204" s="86"/>
      <c r="G204" s="86"/>
      <c r="H204" s="86"/>
      <c r="I204" s="86"/>
      <c r="J204" s="86"/>
      <c r="K204" s="86"/>
      <c r="L204" s="89"/>
      <c r="M204" s="89"/>
      <c r="N204" s="86"/>
      <c r="O204" s="86"/>
      <c r="P204" s="89"/>
      <c r="Q204" s="89"/>
      <c r="R204" s="86"/>
      <c r="S204" s="89"/>
      <c r="T204" s="86"/>
      <c r="U204" s="86"/>
    </row>
    <row r="205" spans="3:21" ht="12.75">
      <c r="C205" s="97"/>
      <c r="D205" s="86"/>
      <c r="E205" s="86"/>
      <c r="F205" s="86"/>
      <c r="G205" s="86"/>
      <c r="H205" s="86"/>
      <c r="I205" s="86"/>
      <c r="J205" s="86"/>
      <c r="K205" s="86"/>
      <c r="L205" s="89"/>
      <c r="M205" s="89"/>
      <c r="N205" s="86"/>
      <c r="O205" s="86"/>
      <c r="P205" s="89"/>
      <c r="Q205" s="89"/>
      <c r="R205" s="86"/>
      <c r="S205" s="89"/>
      <c r="T205" s="86"/>
      <c r="U205" s="86"/>
    </row>
    <row r="206" spans="3:21" ht="12.75">
      <c r="C206" s="97"/>
      <c r="D206" s="86"/>
      <c r="E206" s="86"/>
      <c r="F206" s="86"/>
      <c r="G206" s="86"/>
      <c r="H206" s="86"/>
      <c r="I206" s="86"/>
      <c r="J206" s="86"/>
      <c r="K206" s="86"/>
      <c r="L206" s="89"/>
      <c r="M206" s="89"/>
      <c r="N206" s="86"/>
      <c r="O206" s="86"/>
      <c r="P206" s="89"/>
      <c r="Q206" s="89"/>
      <c r="R206" s="86"/>
      <c r="S206" s="89"/>
      <c r="T206" s="86"/>
      <c r="U206" s="86"/>
    </row>
    <row r="207" spans="3:21" ht="12.75">
      <c r="C207" s="97"/>
      <c r="D207" s="86"/>
      <c r="E207" s="86"/>
      <c r="F207" s="86"/>
      <c r="G207" s="86"/>
      <c r="H207" s="86"/>
      <c r="I207" s="86"/>
      <c r="J207" s="86"/>
      <c r="K207" s="86"/>
      <c r="L207" s="89"/>
      <c r="M207" s="89"/>
      <c r="N207" s="86"/>
      <c r="O207" s="86"/>
      <c r="P207" s="89"/>
      <c r="Q207" s="89"/>
      <c r="R207" s="86"/>
      <c r="S207" s="89"/>
      <c r="T207" s="86"/>
      <c r="U207" s="86"/>
    </row>
    <row r="208" spans="3:21" ht="12.75">
      <c r="C208" s="97"/>
      <c r="D208" s="86"/>
      <c r="E208" s="86"/>
      <c r="F208" s="86"/>
      <c r="G208" s="86"/>
      <c r="H208" s="86"/>
      <c r="I208" s="86"/>
      <c r="J208" s="86"/>
      <c r="K208" s="86"/>
      <c r="L208" s="89"/>
      <c r="M208" s="89"/>
      <c r="N208" s="86"/>
      <c r="O208" s="86"/>
      <c r="P208" s="89"/>
      <c r="Q208" s="89"/>
      <c r="R208" s="86"/>
      <c r="S208" s="89"/>
      <c r="T208" s="86"/>
      <c r="U208" s="86"/>
    </row>
    <row r="209" spans="3:21" ht="12.75">
      <c r="C209" s="97"/>
      <c r="D209" s="86"/>
      <c r="E209" s="86"/>
      <c r="F209" s="86"/>
      <c r="G209" s="86"/>
      <c r="H209" s="86"/>
      <c r="I209" s="86"/>
      <c r="J209" s="86"/>
      <c r="K209" s="86"/>
      <c r="L209" s="89"/>
      <c r="M209" s="89"/>
      <c r="N209" s="86"/>
      <c r="O209" s="86"/>
      <c r="P209" s="89"/>
      <c r="Q209" s="89"/>
      <c r="R209" s="86"/>
      <c r="S209" s="89"/>
      <c r="T209" s="86"/>
      <c r="U209" s="86"/>
    </row>
    <row r="210" spans="3:21" ht="12.75">
      <c r="C210" s="97"/>
      <c r="D210" s="86"/>
      <c r="E210" s="86"/>
      <c r="F210" s="86"/>
      <c r="G210" s="86"/>
      <c r="H210" s="86"/>
      <c r="I210" s="86"/>
      <c r="J210" s="86"/>
      <c r="K210" s="86"/>
      <c r="L210" s="89"/>
      <c r="M210" s="89"/>
      <c r="N210" s="86"/>
      <c r="O210" s="86"/>
      <c r="P210" s="89"/>
      <c r="Q210" s="89"/>
      <c r="R210" s="86"/>
      <c r="S210" s="89"/>
      <c r="T210" s="86"/>
      <c r="U210" s="86"/>
    </row>
    <row r="211" spans="3:21" ht="12.75">
      <c r="C211" s="97"/>
      <c r="D211" s="86"/>
      <c r="E211" s="86"/>
      <c r="F211" s="86"/>
      <c r="G211" s="86"/>
      <c r="H211" s="86"/>
      <c r="I211" s="86"/>
      <c r="J211" s="86"/>
      <c r="K211" s="86"/>
      <c r="L211" s="89"/>
      <c r="M211" s="89"/>
      <c r="N211" s="86"/>
      <c r="O211" s="86"/>
      <c r="P211" s="89"/>
      <c r="Q211" s="89"/>
      <c r="R211" s="86"/>
      <c r="S211" s="89"/>
      <c r="T211" s="86"/>
      <c r="U211" s="86"/>
    </row>
    <row r="212" spans="3:21" ht="12.75">
      <c r="C212" s="97"/>
      <c r="D212" s="86"/>
      <c r="E212" s="86"/>
      <c r="F212" s="86"/>
      <c r="G212" s="86"/>
      <c r="H212" s="86"/>
      <c r="I212" s="86"/>
      <c r="J212" s="86"/>
      <c r="K212" s="86"/>
      <c r="L212" s="89"/>
      <c r="M212" s="89"/>
      <c r="N212" s="86"/>
      <c r="O212" s="86"/>
      <c r="P212" s="89"/>
      <c r="Q212" s="89"/>
      <c r="R212" s="86"/>
      <c r="S212" s="89"/>
      <c r="T212" s="86"/>
      <c r="U212" s="86"/>
    </row>
    <row r="213" spans="3:21" ht="12.75">
      <c r="C213" s="97"/>
      <c r="D213" s="86"/>
      <c r="E213" s="86"/>
      <c r="F213" s="86"/>
      <c r="G213" s="86"/>
      <c r="H213" s="86"/>
      <c r="I213" s="86"/>
      <c r="J213" s="86"/>
      <c r="K213" s="86"/>
      <c r="L213" s="89"/>
      <c r="M213" s="89"/>
      <c r="N213" s="86"/>
      <c r="O213" s="86"/>
      <c r="P213" s="89"/>
      <c r="Q213" s="89"/>
      <c r="R213" s="86"/>
      <c r="S213" s="89"/>
      <c r="T213" s="86"/>
      <c r="U213" s="86"/>
    </row>
    <row r="214" spans="3:21" ht="12.75">
      <c r="C214" s="97"/>
      <c r="D214" s="86"/>
      <c r="E214" s="86"/>
      <c r="F214" s="86"/>
      <c r="G214" s="86"/>
      <c r="H214" s="86"/>
      <c r="I214" s="86"/>
      <c r="J214" s="86"/>
      <c r="K214" s="86"/>
      <c r="L214" s="89"/>
      <c r="M214" s="89"/>
      <c r="N214" s="86"/>
      <c r="O214" s="86"/>
      <c r="P214" s="89"/>
      <c r="Q214" s="89"/>
      <c r="R214" s="86"/>
      <c r="S214" s="89"/>
      <c r="T214" s="86"/>
      <c r="U214" s="86"/>
    </row>
    <row r="215" spans="3:21" ht="12.75">
      <c r="C215" s="97"/>
      <c r="D215" s="86"/>
      <c r="E215" s="86"/>
      <c r="F215" s="86"/>
      <c r="G215" s="86"/>
      <c r="H215" s="86"/>
      <c r="I215" s="86"/>
      <c r="J215" s="86"/>
      <c r="K215" s="86"/>
      <c r="L215" s="89"/>
      <c r="M215" s="89"/>
      <c r="N215" s="86"/>
      <c r="O215" s="86"/>
      <c r="P215" s="89"/>
      <c r="Q215" s="89"/>
      <c r="R215" s="86"/>
      <c r="S215" s="89"/>
      <c r="T215" s="86"/>
      <c r="U215" s="86"/>
    </row>
    <row r="216" spans="3:21" ht="12.75">
      <c r="C216" s="97"/>
      <c r="D216" s="86"/>
      <c r="E216" s="86"/>
      <c r="F216" s="86"/>
      <c r="G216" s="86"/>
      <c r="H216" s="86"/>
      <c r="I216" s="86"/>
      <c r="J216" s="86"/>
      <c r="K216" s="86"/>
      <c r="L216" s="89"/>
      <c r="M216" s="89"/>
      <c r="N216" s="86"/>
      <c r="O216" s="86"/>
      <c r="P216" s="89"/>
      <c r="Q216" s="89"/>
      <c r="R216" s="86"/>
      <c r="S216" s="89"/>
      <c r="T216" s="86"/>
      <c r="U216" s="86"/>
    </row>
    <row r="217" spans="3:21" ht="12.75">
      <c r="C217" s="97"/>
      <c r="D217" s="86"/>
      <c r="E217" s="86"/>
      <c r="F217" s="86"/>
      <c r="G217" s="86"/>
      <c r="H217" s="86"/>
      <c r="I217" s="86"/>
      <c r="J217" s="86"/>
      <c r="K217" s="86"/>
      <c r="L217" s="89"/>
      <c r="M217" s="89"/>
      <c r="N217" s="86"/>
      <c r="O217" s="86"/>
      <c r="P217" s="89"/>
      <c r="Q217" s="89"/>
      <c r="R217" s="86"/>
      <c r="S217" s="89"/>
      <c r="T217" s="86"/>
      <c r="U217" s="86"/>
    </row>
    <row r="218" spans="3:21" ht="12.75">
      <c r="C218" s="97"/>
      <c r="D218" s="86"/>
      <c r="E218" s="86"/>
      <c r="F218" s="86"/>
      <c r="G218" s="86"/>
      <c r="H218" s="86"/>
      <c r="I218" s="86"/>
      <c r="J218" s="86"/>
      <c r="K218" s="86"/>
      <c r="L218" s="89"/>
      <c r="M218" s="89"/>
      <c r="N218" s="86"/>
      <c r="O218" s="86"/>
      <c r="P218" s="89"/>
      <c r="Q218" s="89"/>
      <c r="R218" s="86"/>
      <c r="S218" s="89"/>
      <c r="T218" s="86"/>
      <c r="U218" s="86"/>
    </row>
    <row r="219" spans="3:21" ht="12.75">
      <c r="C219" s="97"/>
      <c r="D219" s="86"/>
      <c r="E219" s="86"/>
      <c r="F219" s="86"/>
      <c r="G219" s="86"/>
      <c r="H219" s="86"/>
      <c r="I219" s="86"/>
      <c r="J219" s="86"/>
      <c r="K219" s="86"/>
      <c r="L219" s="89"/>
      <c r="M219" s="89"/>
      <c r="N219" s="86"/>
      <c r="O219" s="86"/>
      <c r="P219" s="89"/>
      <c r="Q219" s="89"/>
      <c r="R219" s="86"/>
      <c r="S219" s="89"/>
      <c r="T219" s="86"/>
      <c r="U219" s="86"/>
    </row>
    <row r="220" spans="3:21" ht="12.75">
      <c r="C220" s="97"/>
      <c r="D220" s="86"/>
      <c r="E220" s="86"/>
      <c r="F220" s="86"/>
      <c r="G220" s="86"/>
      <c r="H220" s="86"/>
      <c r="I220" s="86"/>
      <c r="J220" s="86"/>
      <c r="K220" s="86"/>
      <c r="L220" s="89"/>
      <c r="M220" s="89"/>
      <c r="N220" s="86"/>
      <c r="O220" s="86"/>
      <c r="P220" s="89"/>
      <c r="Q220" s="89"/>
      <c r="R220" s="86"/>
      <c r="S220" s="89"/>
      <c r="T220" s="86"/>
      <c r="U220" s="86"/>
    </row>
    <row r="221" spans="3:21" ht="12.75">
      <c r="C221" s="97"/>
      <c r="D221" s="86"/>
      <c r="E221" s="86"/>
      <c r="F221" s="86"/>
      <c r="G221" s="86"/>
      <c r="H221" s="86"/>
      <c r="I221" s="86"/>
      <c r="J221" s="86"/>
      <c r="K221" s="86"/>
      <c r="L221" s="89"/>
      <c r="M221" s="89"/>
      <c r="N221" s="86"/>
      <c r="O221" s="86"/>
      <c r="P221" s="89"/>
      <c r="Q221" s="89"/>
      <c r="R221" s="86"/>
      <c r="S221" s="89"/>
      <c r="T221" s="86"/>
      <c r="U221" s="86"/>
    </row>
    <row r="222" spans="3:21" ht="12.75">
      <c r="C222" s="97"/>
      <c r="D222" s="86"/>
      <c r="E222" s="86"/>
      <c r="F222" s="86"/>
      <c r="G222" s="86"/>
      <c r="H222" s="86"/>
      <c r="I222" s="86"/>
      <c r="J222" s="86"/>
      <c r="K222" s="86"/>
      <c r="L222" s="89"/>
      <c r="M222" s="89"/>
      <c r="N222" s="86"/>
      <c r="O222" s="86"/>
      <c r="P222" s="89"/>
      <c r="Q222" s="89"/>
      <c r="R222" s="86"/>
      <c r="S222" s="89"/>
      <c r="T222" s="86"/>
      <c r="U222" s="86"/>
    </row>
    <row r="223" spans="3:21" ht="12.75">
      <c r="C223" s="97"/>
      <c r="D223" s="86"/>
      <c r="E223" s="86"/>
      <c r="F223" s="86"/>
      <c r="G223" s="86"/>
      <c r="H223" s="86"/>
      <c r="I223" s="86"/>
      <c r="J223" s="86"/>
      <c r="K223" s="86"/>
      <c r="L223" s="89"/>
      <c r="M223" s="89"/>
      <c r="N223" s="86"/>
      <c r="O223" s="86"/>
      <c r="P223" s="89"/>
      <c r="Q223" s="89"/>
      <c r="R223" s="86"/>
      <c r="S223" s="89"/>
      <c r="T223" s="86"/>
      <c r="U223" s="86"/>
    </row>
    <row r="224" spans="3:21" ht="12.75">
      <c r="C224" s="97"/>
      <c r="D224" s="86"/>
      <c r="E224" s="86"/>
      <c r="F224" s="86"/>
      <c r="G224" s="86"/>
      <c r="H224" s="86"/>
      <c r="I224" s="86"/>
      <c r="J224" s="86"/>
      <c r="K224" s="86"/>
      <c r="L224" s="89"/>
      <c r="M224" s="89"/>
      <c r="N224" s="86"/>
      <c r="O224" s="86"/>
      <c r="P224" s="89"/>
      <c r="Q224" s="89"/>
      <c r="R224" s="86"/>
      <c r="S224" s="89"/>
      <c r="T224" s="86"/>
      <c r="U224" s="86"/>
    </row>
    <row r="225" spans="3:21" ht="12.75">
      <c r="C225" s="97"/>
      <c r="D225" s="86"/>
      <c r="E225" s="86"/>
      <c r="F225" s="86"/>
      <c r="G225" s="86"/>
      <c r="H225" s="86"/>
      <c r="I225" s="86"/>
      <c r="J225" s="86"/>
      <c r="K225" s="86"/>
      <c r="L225" s="89"/>
      <c r="M225" s="89"/>
      <c r="N225" s="86"/>
      <c r="O225" s="86"/>
      <c r="P225" s="89"/>
      <c r="Q225" s="89"/>
      <c r="R225" s="86"/>
      <c r="S225" s="89"/>
      <c r="T225" s="86"/>
      <c r="U225" s="86"/>
    </row>
    <row r="226" spans="3:21" ht="12.75">
      <c r="C226" s="97"/>
      <c r="D226" s="86"/>
      <c r="E226" s="86"/>
      <c r="F226" s="86"/>
      <c r="G226" s="86"/>
      <c r="H226" s="86"/>
      <c r="I226" s="86"/>
      <c r="J226" s="86"/>
      <c r="K226" s="86"/>
      <c r="L226" s="89"/>
      <c r="M226" s="89"/>
      <c r="N226" s="86"/>
      <c r="O226" s="86"/>
      <c r="P226" s="89"/>
      <c r="Q226" s="89"/>
      <c r="R226" s="86"/>
      <c r="S226" s="89"/>
      <c r="T226" s="86"/>
      <c r="U226" s="86"/>
    </row>
    <row r="227" spans="3:21" ht="12.75">
      <c r="C227" s="97"/>
      <c r="D227" s="86"/>
      <c r="E227" s="86"/>
      <c r="F227" s="86"/>
      <c r="G227" s="86"/>
      <c r="H227" s="86"/>
      <c r="I227" s="86"/>
      <c r="J227" s="86"/>
      <c r="K227" s="86"/>
      <c r="L227" s="89"/>
      <c r="M227" s="89"/>
      <c r="N227" s="86"/>
      <c r="O227" s="86"/>
      <c r="P227" s="89"/>
      <c r="Q227" s="89"/>
      <c r="R227" s="86"/>
      <c r="S227" s="89"/>
      <c r="T227" s="86"/>
      <c r="U227" s="86"/>
    </row>
  </sheetData>
  <sheetProtection/>
  <mergeCells count="2">
    <mergeCell ref="V19:X19"/>
    <mergeCell ref="Z19:AD19"/>
  </mergeCells>
  <printOptions/>
  <pageMargins left="0.75" right="0.75" top="1" bottom="1" header="0.5" footer="0.5"/>
  <pageSetup orientation="portrait" paperSize="9"/>
  <legacyDrawing r:id="rId3"/>
  <oleObjects>
    <oleObject progId="Equation.3" shapeId="694471" r:id="rId1"/>
    <oleObject progId="Equation.3" shapeId="55108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Department of Agriculture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Fraley</dc:creator>
  <cp:keywords/>
  <dc:description/>
  <cp:lastModifiedBy>Harris, Georgia L.</cp:lastModifiedBy>
  <cp:lastPrinted>2005-01-25T17:48:41Z</cp:lastPrinted>
  <dcterms:created xsi:type="dcterms:W3CDTF">2005-01-19T14:29:08Z</dcterms:created>
  <dcterms:modified xsi:type="dcterms:W3CDTF">2017-11-27T21:36:06Z</dcterms:modified>
  <cp:category/>
  <cp:version/>
  <cp:contentType/>
  <cp:contentStatus/>
</cp:coreProperties>
</file>